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600" windowHeight="8130" activeTab="0"/>
  </bookViews>
  <sheets>
    <sheet name="BİLANÇO-2017" sheetId="1" r:id="rId1"/>
  </sheets>
  <definedNames>
    <definedName name="_xlnm.Print_Area" localSheetId="0">'BİLANÇO-2017'!$B$4:$K$75</definedName>
  </definedNames>
  <calcPr fullCalcOnLoad="1"/>
</workbook>
</file>

<file path=xl/sharedStrings.xml><?xml version="1.0" encoding="utf-8"?>
<sst xmlns="http://schemas.openxmlformats.org/spreadsheetml/2006/main" count="237" uniqueCount="224">
  <si>
    <t>S.S. KASTAMONU KÖY KALKINMA VE DİĞER TARIMSAL AMAÇLI KOOPERATİFLER BİRLİĞİ AYRINTILI BİLANÇOSUDUR.</t>
  </si>
  <si>
    <t>1-</t>
  </si>
  <si>
    <t>DÖNEN VARLIKLAR</t>
  </si>
  <si>
    <t>KISA VADELİ YABANCI KAYNAKLAR</t>
  </si>
  <si>
    <t>10-</t>
  </si>
  <si>
    <t>Hazır Değerler</t>
  </si>
  <si>
    <t>100-</t>
  </si>
  <si>
    <t>Kasa</t>
  </si>
  <si>
    <t>30-</t>
  </si>
  <si>
    <t>Mali Borçlar</t>
  </si>
  <si>
    <t>101-</t>
  </si>
  <si>
    <t>Alınan Çekler</t>
  </si>
  <si>
    <t>300-</t>
  </si>
  <si>
    <t>Banka Kredileri</t>
  </si>
  <si>
    <t>102-</t>
  </si>
  <si>
    <t>Bankalar</t>
  </si>
  <si>
    <t>301-</t>
  </si>
  <si>
    <t>103-</t>
  </si>
  <si>
    <t>Verilen Çekler ve Ödeme Emir.(-)</t>
  </si>
  <si>
    <t>302-</t>
  </si>
  <si>
    <t>Ertelenmiş Fin.Kir.Borçlanma Mal. (-)</t>
  </si>
  <si>
    <t>104-</t>
  </si>
  <si>
    <t>AB Projeleri</t>
  </si>
  <si>
    <t>303-</t>
  </si>
  <si>
    <t xml:space="preserve">Uzun Vadeli Kredilerin </t>
  </si>
  <si>
    <t>309-</t>
  </si>
  <si>
    <t>Dıs Kaynaklı Krediler</t>
  </si>
  <si>
    <t>32-</t>
  </si>
  <si>
    <t>Ticari Borçlar</t>
  </si>
  <si>
    <t>12-</t>
  </si>
  <si>
    <t>Ticari Alacaklar</t>
  </si>
  <si>
    <t>320-</t>
  </si>
  <si>
    <t>Satıcılar</t>
  </si>
  <si>
    <t>120-</t>
  </si>
  <si>
    <t>Alıcılar</t>
  </si>
  <si>
    <t>Alınan Depozito ve Teminatlar</t>
  </si>
  <si>
    <t>33-</t>
  </si>
  <si>
    <t>Diğer Borçlar</t>
  </si>
  <si>
    <t>126-</t>
  </si>
  <si>
    <t>Verilen Depozito ve Teminatlar</t>
  </si>
  <si>
    <t>331-</t>
  </si>
  <si>
    <t>Ortaklara Borçlar</t>
  </si>
  <si>
    <t>127-</t>
  </si>
  <si>
    <t>Diğer Ticari Alacaklar</t>
  </si>
  <si>
    <t>332-</t>
  </si>
  <si>
    <t>İştiraklere Borçlar</t>
  </si>
  <si>
    <t>129-</t>
  </si>
  <si>
    <t>Şüpheli Ticari Alacaklar Karş. (-)</t>
  </si>
  <si>
    <t>335-</t>
  </si>
  <si>
    <t>Personele Borçlar</t>
  </si>
  <si>
    <t>13-</t>
  </si>
  <si>
    <t>Diğer Alacaklar</t>
  </si>
  <si>
    <t>336-</t>
  </si>
  <si>
    <t>Diğer Çeşitli Borçlar</t>
  </si>
  <si>
    <t>131-</t>
  </si>
  <si>
    <t>Ortaklardan Alacaklar</t>
  </si>
  <si>
    <t>337-</t>
  </si>
  <si>
    <t>Diğer Borç Senetleri Reeskontu (-)</t>
  </si>
  <si>
    <t>135-</t>
  </si>
  <si>
    <t>Personelden Alacaklar</t>
  </si>
  <si>
    <t>136-</t>
  </si>
  <si>
    <t>Diğer Çeşitli Alacaklar</t>
  </si>
  <si>
    <t>35-</t>
  </si>
  <si>
    <t>139-</t>
  </si>
  <si>
    <t>Şüpheli Diğer Alacaklar Karşılığı (-)</t>
  </si>
  <si>
    <t>36-</t>
  </si>
  <si>
    <t>Ödenecek Vergi ve Diğer Yüküm.</t>
  </si>
  <si>
    <t>15-</t>
  </si>
  <si>
    <t>Stoklar</t>
  </si>
  <si>
    <t>360-</t>
  </si>
  <si>
    <t>Ödenecek Vergi ve Fonları</t>
  </si>
  <si>
    <t>150-</t>
  </si>
  <si>
    <t>İlk Madde ve Malzeme</t>
  </si>
  <si>
    <t>361-</t>
  </si>
  <si>
    <t>Ödenecek Sosyal Güvenlik Kesintileri</t>
  </si>
  <si>
    <t>153-</t>
  </si>
  <si>
    <t>Ticari Mallar</t>
  </si>
  <si>
    <t>369-</t>
  </si>
  <si>
    <t>Ödenecek Diğer Yükümlülükler</t>
  </si>
  <si>
    <t>159-</t>
  </si>
  <si>
    <t>Verilen Sipariş Avansları</t>
  </si>
  <si>
    <t>180-</t>
  </si>
  <si>
    <t>Gelecek Aylara Ait Giderler</t>
  </si>
  <si>
    <t>181-</t>
  </si>
  <si>
    <t>Gelir Tahakkukları</t>
  </si>
  <si>
    <t>19-</t>
  </si>
  <si>
    <t>Diğer Dönen Varlıklar</t>
  </si>
  <si>
    <t>190-</t>
  </si>
  <si>
    <t>Devreden KDV</t>
  </si>
  <si>
    <t>Gider Tahakkukları</t>
  </si>
  <si>
    <t>191-</t>
  </si>
  <si>
    <t>İndirilecek KDV</t>
  </si>
  <si>
    <t>39-</t>
  </si>
  <si>
    <t>Diğer Kısa Vadeli Yabancı Kaynaklar</t>
  </si>
  <si>
    <t>193-</t>
  </si>
  <si>
    <t>Peşin Ödenen Vergiler ve Fonlar</t>
  </si>
  <si>
    <t>392-</t>
  </si>
  <si>
    <t>Diğer KDV</t>
  </si>
  <si>
    <t>195-</t>
  </si>
  <si>
    <t>İş Avansları</t>
  </si>
  <si>
    <t>393-</t>
  </si>
  <si>
    <t>Merkez Ve Şubeler Cari Hesabı</t>
  </si>
  <si>
    <t>198-</t>
  </si>
  <si>
    <t>ABH Projeleri</t>
  </si>
  <si>
    <t>399-</t>
  </si>
  <si>
    <t>Diğer Çeşitli Yabancı Kaynaklar</t>
  </si>
  <si>
    <t>2-</t>
  </si>
  <si>
    <t>DURAN VARLIKLAR</t>
  </si>
  <si>
    <t>4-</t>
  </si>
  <si>
    <t>24-</t>
  </si>
  <si>
    <t>Mali Duran Varlıklar</t>
  </si>
  <si>
    <t>İştirakler</t>
  </si>
  <si>
    <t>25-</t>
  </si>
  <si>
    <t>Maddi Duran Varlıklar</t>
  </si>
  <si>
    <t>250-</t>
  </si>
  <si>
    <t>Arazi ve Arsalar</t>
  </si>
  <si>
    <t>480-</t>
  </si>
  <si>
    <t>Gelecek Yıllara Ait Gelirler</t>
  </si>
  <si>
    <t>251-</t>
  </si>
  <si>
    <t>Yeraltı ve Yerüstü Düzenleri</t>
  </si>
  <si>
    <t>481-</t>
  </si>
  <si>
    <t>252-</t>
  </si>
  <si>
    <t>Binalar</t>
  </si>
  <si>
    <t>49-</t>
  </si>
  <si>
    <t>Diğer Uzun Vadeli Yabancı Kaynaklar</t>
  </si>
  <si>
    <t>253-</t>
  </si>
  <si>
    <t>Tesis, Makine ve Cihazlar</t>
  </si>
  <si>
    <t>492-</t>
  </si>
  <si>
    <t>Gelecek Yıllara Eklenen veya</t>
  </si>
  <si>
    <t>254-</t>
  </si>
  <si>
    <t>Taşıtlar</t>
  </si>
  <si>
    <t>Terkin Edilen KDV</t>
  </si>
  <si>
    <t>255-</t>
  </si>
  <si>
    <t>Demirbaşlar</t>
  </si>
  <si>
    <t>493-</t>
  </si>
  <si>
    <t>Tesise Katılma Payları</t>
  </si>
  <si>
    <t>257-</t>
  </si>
  <si>
    <t>Birikmiş Amortismanlar (-)</t>
  </si>
  <si>
    <t>258-</t>
  </si>
  <si>
    <t>Yapılmakta Olan Yatırımlar</t>
  </si>
  <si>
    <t>259-</t>
  </si>
  <si>
    <t>Verilen Avanslar</t>
  </si>
  <si>
    <t>5-</t>
  </si>
  <si>
    <t>ÖZKAYNAKLAR</t>
  </si>
  <si>
    <t>26-</t>
  </si>
  <si>
    <t>Maddi Olmayan Duran Varlıklar</t>
  </si>
  <si>
    <t>Ödenmiş Sermaye</t>
  </si>
  <si>
    <t>260-</t>
  </si>
  <si>
    <t>Haklar</t>
  </si>
  <si>
    <t>500-</t>
  </si>
  <si>
    <t>Sermaye</t>
  </si>
  <si>
    <t>261-</t>
  </si>
  <si>
    <t>Şerefiye</t>
  </si>
  <si>
    <t>501-</t>
  </si>
  <si>
    <t>Ödenmemiş Sermaye (-)</t>
  </si>
  <si>
    <t>262-</t>
  </si>
  <si>
    <t>Kuruluş ve Örgütleme Giderleri</t>
  </si>
  <si>
    <t>502-</t>
  </si>
  <si>
    <t>Sermaye Düzeltmesi Olumlu Farkları</t>
  </si>
  <si>
    <t>263-</t>
  </si>
  <si>
    <t>Araştırma ve Geliştirme Giderleri</t>
  </si>
  <si>
    <t>503-</t>
  </si>
  <si>
    <t>54-</t>
  </si>
  <si>
    <t>Kar Yedekleri</t>
  </si>
  <si>
    <t>540-</t>
  </si>
  <si>
    <t>Yasal Yedekler</t>
  </si>
  <si>
    <t>541-</t>
  </si>
  <si>
    <t>Statü Yedekleri</t>
  </si>
  <si>
    <t>57-</t>
  </si>
  <si>
    <t>Geçmiş Yıllar Karları</t>
  </si>
  <si>
    <t>29-</t>
  </si>
  <si>
    <t>Diğer Duran Varlıklar</t>
  </si>
  <si>
    <t>570-</t>
  </si>
  <si>
    <t>291-</t>
  </si>
  <si>
    <t>Gelecek Yıllarda İndirilecek KDV</t>
  </si>
  <si>
    <t>58-</t>
  </si>
  <si>
    <t>Geçmiş Yıllar Zararları (-)</t>
  </si>
  <si>
    <t>292-</t>
  </si>
  <si>
    <t>580-</t>
  </si>
  <si>
    <t>293-</t>
  </si>
  <si>
    <t>Gelecek Yılalr İhtiyacı Stoklar</t>
  </si>
  <si>
    <t>59-</t>
  </si>
  <si>
    <t>Dönem Net Karı (Zararı)</t>
  </si>
  <si>
    <t>294-</t>
  </si>
  <si>
    <t>590-</t>
  </si>
  <si>
    <t>DURAN VARLIKLAR TOPLAMI</t>
  </si>
  <si>
    <t>ÖZKAYNAKLAR TOPLAMI</t>
  </si>
  <si>
    <t>AKTİF (VARLIKLAR) TOPLAMI</t>
  </si>
  <si>
    <t>Diğer Hazır Değerler</t>
  </si>
  <si>
    <t>152-</t>
  </si>
  <si>
    <t>Mamuller</t>
  </si>
  <si>
    <t>Alınan Avanslar</t>
  </si>
  <si>
    <t>Diğer Mali Borçlar</t>
  </si>
  <si>
    <t>Diğer Ticari Borçlar</t>
  </si>
  <si>
    <t>DÖNEN VARLIKLAR TOPLAMI</t>
  </si>
  <si>
    <t xml:space="preserve">KISA VAD. YAB. KAY.TOPLAMI </t>
  </si>
  <si>
    <t>PASİF (KAYNAKLAR) TOPLAMI</t>
  </si>
  <si>
    <t>Finansal Kir.İşleml. Doğan Borçlar</t>
  </si>
  <si>
    <t>UZUN VADELİ YABANCI KAY.</t>
  </si>
  <si>
    <t>UZUN VADELİ YABANCI KAY.TOP.</t>
  </si>
  <si>
    <t>108-</t>
  </si>
  <si>
    <t>Diğer Mali Duran Var.Karşılığı (-)</t>
  </si>
  <si>
    <t>Sermaye Düz.i Olumsuz Farkları (-)</t>
  </si>
  <si>
    <t>Borç ve Gider Karşılıkları</t>
  </si>
  <si>
    <t>Dönem karı ver.ve diğ.yasal yüküm.</t>
  </si>
  <si>
    <t>Peşin ödenen ver.ve diğer yüküm.(-)</t>
  </si>
  <si>
    <t>Özel Fonlar</t>
  </si>
  <si>
    <t>ÜYE</t>
  </si>
  <si>
    <t>EROL AKAR</t>
  </si>
  <si>
    <t>BAŞKAN</t>
  </si>
  <si>
    <t>ŞEVKET YERLİ</t>
  </si>
  <si>
    <t>S.ÖZCAN ÖZDEMİR</t>
  </si>
  <si>
    <t>BAŞKAN YARDIMCISI</t>
  </si>
  <si>
    <t>CELAL ÇETİNKAYA</t>
  </si>
  <si>
    <t>Elden Çık. Stoklar Ve Mad.D.V.</t>
  </si>
  <si>
    <t xml:space="preserve">AKTİF (VARLIKLAR) </t>
  </si>
  <si>
    <t>PASİF (KAYNAKLAR)</t>
  </si>
  <si>
    <r>
      <t>İ</t>
    </r>
    <r>
      <rPr>
        <sz val="12"/>
        <rFont val="Calibri"/>
        <family val="2"/>
      </rPr>
      <t>ştiraklerden alacaklar</t>
    </r>
  </si>
  <si>
    <t>Dönem Net Karı (Vergi sonrası)</t>
  </si>
  <si>
    <t>Alacak senetleri</t>
  </si>
  <si>
    <t>"</t>
  </si>
  <si>
    <t>34-</t>
  </si>
  <si>
    <t>Yıllara Yaygın İnş. Ve On. Hak.</t>
  </si>
  <si>
    <t>NAFİZ ÇIKIRIK</t>
  </si>
</sst>
</file>

<file path=xl/styles.xml><?xml version="1.0" encoding="utf-8"?>
<styleSheet xmlns="http://schemas.openxmlformats.org/spreadsheetml/2006/main">
  <numFmts count="26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dd/mm/yyyy"/>
    <numFmt numFmtId="181" formatCode="#,##0.0"/>
  </numFmts>
  <fonts count="41">
    <font>
      <sz val="10"/>
      <name val="Arial"/>
      <family val="2"/>
    </font>
    <font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name val="Calibri"/>
      <family val="2"/>
    </font>
    <font>
      <b/>
      <sz val="12"/>
      <name val="Calibri"/>
      <family val="2"/>
    </font>
    <font>
      <b/>
      <sz val="16"/>
      <name val="Calibri"/>
      <family val="2"/>
    </font>
    <font>
      <b/>
      <sz val="18"/>
      <name val="Calibri"/>
      <family val="2"/>
    </font>
    <font>
      <b/>
      <sz val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177" fontId="0" fillId="0" borderId="0" applyFill="0" applyBorder="0" applyAlignment="0" applyProtection="0"/>
    <xf numFmtId="0" fontId="32" fillId="19" borderId="5" applyNumberFormat="0" applyAlignment="0" applyProtection="0"/>
    <xf numFmtId="0" fontId="33" fillId="20" borderId="6" applyNumberFormat="0" applyAlignment="0" applyProtection="0"/>
    <xf numFmtId="0" fontId="34" fillId="19" borderId="6" applyNumberFormat="0" applyAlignment="0" applyProtection="0"/>
    <xf numFmtId="0" fontId="35" fillId="21" borderId="7" applyNumberFormat="0" applyAlignment="0" applyProtection="0"/>
    <xf numFmtId="0" fontId="36" fillId="22" borderId="0" applyNumberFormat="0" applyBorder="0" applyAlignment="0" applyProtection="0"/>
    <xf numFmtId="0" fontId="37" fillId="23" borderId="0" applyNumberFormat="0" applyBorder="0" applyAlignment="0" applyProtection="0"/>
    <xf numFmtId="0" fontId="0" fillId="24" borderId="8" applyNumberFormat="0" applyFont="0" applyAlignment="0" applyProtection="0"/>
    <xf numFmtId="0" fontId="38" fillId="25" borderId="0" applyNumberFormat="0" applyBorder="0" applyAlignment="0" applyProtection="0"/>
    <xf numFmtId="178" fontId="0" fillId="0" borderId="0" applyFill="0" applyBorder="0" applyAlignment="0" applyProtection="0"/>
    <xf numFmtId="176" fontId="0" fillId="0" borderId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ill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9" fontId="0" fillId="0" borderId="0" applyFill="0" applyBorder="0" applyAlignment="0" applyProtection="0"/>
  </cellStyleXfs>
  <cellXfs count="93">
    <xf numFmtId="0" fontId="0" fillId="0" borderId="0" xfId="0" applyAlignment="1">
      <alignment/>
    </xf>
    <xf numFmtId="180" fontId="19" fillId="0" borderId="10" xfId="0" applyNumberFormat="1" applyFont="1" applyFill="1" applyBorder="1" applyAlignment="1" applyProtection="1">
      <alignment horizontal="right" vertical="center"/>
      <protection/>
    </xf>
    <xf numFmtId="180" fontId="19" fillId="0" borderId="11" xfId="0" applyNumberFormat="1" applyFont="1" applyFill="1" applyBorder="1" applyAlignment="1" applyProtection="1">
      <alignment horizontal="center" vertical="center"/>
      <protection/>
    </xf>
    <xf numFmtId="0" fontId="19" fillId="0" borderId="12" xfId="0" applyNumberFormat="1" applyFont="1" applyFill="1" applyBorder="1" applyAlignment="1" applyProtection="1">
      <alignment horizontal="left" vertical="center"/>
      <protection/>
    </xf>
    <xf numFmtId="4" fontId="20" fillId="0" borderId="13" xfId="0" applyNumberFormat="1" applyFont="1" applyFill="1" applyBorder="1" applyAlignment="1" applyProtection="1">
      <alignment horizontal="right" vertical="center"/>
      <protection/>
    </xf>
    <xf numFmtId="0" fontId="1" fillId="0" borderId="12" xfId="0" applyNumberFormat="1" applyFont="1" applyFill="1" applyBorder="1" applyAlignment="1" applyProtection="1">
      <alignment horizontal="left" vertical="center"/>
      <protection/>
    </xf>
    <xf numFmtId="179" fontId="20" fillId="0" borderId="0" xfId="53" applyFont="1" applyBorder="1" applyAlignment="1">
      <alignment vertical="center"/>
    </xf>
    <xf numFmtId="179" fontId="20" fillId="0" borderId="14" xfId="53" applyFont="1" applyBorder="1" applyAlignment="1">
      <alignment horizontal="center" vertical="center"/>
    </xf>
    <xf numFmtId="179" fontId="20" fillId="0" borderId="0" xfId="53" applyFont="1" applyBorder="1" applyAlignment="1">
      <alignment horizontal="center" vertical="center"/>
    </xf>
    <xf numFmtId="0" fontId="20" fillId="0" borderId="12" xfId="0" applyNumberFormat="1" applyFont="1" applyFill="1" applyBorder="1" applyAlignment="1" applyProtection="1">
      <alignment horizontal="left" vertical="center"/>
      <protection/>
    </xf>
    <xf numFmtId="179" fontId="19" fillId="0" borderId="14" xfId="53" applyFont="1" applyBorder="1" applyAlignment="1">
      <alignment horizontal="center" vertical="center"/>
    </xf>
    <xf numFmtId="0" fontId="19" fillId="0" borderId="15" xfId="0" applyNumberFormat="1" applyFont="1" applyFill="1" applyBorder="1" applyAlignment="1" applyProtection="1">
      <alignment horizontal="left" vertical="center"/>
      <protection/>
    </xf>
    <xf numFmtId="0" fontId="20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left" vertical="center"/>
    </xf>
    <xf numFmtId="0" fontId="1" fillId="0" borderId="0" xfId="0" applyFont="1" applyAlignment="1">
      <alignment horizontal="right" vertical="center"/>
    </xf>
    <xf numFmtId="0" fontId="1" fillId="0" borderId="16" xfId="0" applyNumberFormat="1" applyFont="1" applyFill="1" applyBorder="1" applyAlignment="1" applyProtection="1">
      <alignment horizontal="right" vertical="center"/>
      <protection/>
    </xf>
    <xf numFmtId="180" fontId="20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17" xfId="0" applyNumberFormat="1" applyFont="1" applyFill="1" applyBorder="1" applyAlignment="1" applyProtection="1">
      <alignment horizontal="right" vertical="center"/>
      <protection/>
    </xf>
    <xf numFmtId="180" fontId="20" fillId="0" borderId="18" xfId="0" applyNumberFormat="1" applyFont="1" applyFill="1" applyBorder="1" applyAlignment="1" applyProtection="1">
      <alignment horizontal="right" vertical="center"/>
      <protection/>
    </xf>
    <xf numFmtId="180" fontId="20" fillId="0" borderId="0" xfId="0" applyNumberFormat="1" applyFont="1" applyFill="1" applyBorder="1" applyAlignment="1" applyProtection="1">
      <alignment horizontal="center" vertical="center"/>
      <protection/>
    </xf>
    <xf numFmtId="0" fontId="20" fillId="0" borderId="0" xfId="0" applyFont="1" applyAlignment="1">
      <alignment horizontal="right" vertical="center"/>
    </xf>
    <xf numFmtId="0" fontId="20" fillId="0" borderId="19" xfId="0" applyNumberFormat="1" applyFont="1" applyFill="1" applyBorder="1" applyAlignment="1" applyProtection="1">
      <alignment horizontal="right" vertical="center"/>
      <protection/>
    </xf>
    <xf numFmtId="4" fontId="20" fillId="0" borderId="20" xfId="0" applyNumberFormat="1" applyFont="1" applyFill="1" applyBorder="1" applyAlignment="1" applyProtection="1">
      <alignment horizontal="right" vertical="center"/>
      <protection/>
    </xf>
    <xf numFmtId="4" fontId="1" fillId="0" borderId="14" xfId="0" applyNumberFormat="1" applyFont="1" applyBorder="1" applyAlignment="1">
      <alignment horizontal="right" vertical="center"/>
    </xf>
    <xf numFmtId="0" fontId="1" fillId="0" borderId="21" xfId="0" applyNumberFormat="1" applyFont="1" applyFill="1" applyBorder="1" applyAlignment="1" applyProtection="1">
      <alignment horizontal="right" vertical="center"/>
      <protection/>
    </xf>
    <xf numFmtId="179" fontId="1" fillId="0" borderId="14" xfId="53" applyFont="1" applyBorder="1" applyAlignment="1">
      <alignment horizontal="right" vertical="center"/>
    </xf>
    <xf numFmtId="179" fontId="1" fillId="0" borderId="14" xfId="53" applyFont="1" applyBorder="1" applyAlignment="1">
      <alignment horizontal="center" vertical="center"/>
    </xf>
    <xf numFmtId="179" fontId="1" fillId="0" borderId="0" xfId="53" applyFont="1" applyBorder="1" applyAlignment="1">
      <alignment horizontal="center" vertical="center"/>
    </xf>
    <xf numFmtId="0" fontId="20" fillId="0" borderId="22" xfId="0" applyNumberFormat="1" applyFont="1" applyFill="1" applyBorder="1" applyAlignment="1" applyProtection="1">
      <alignment horizontal="right" vertical="center"/>
      <protection/>
    </xf>
    <xf numFmtId="0" fontId="1" fillId="0" borderId="23" xfId="0" applyNumberFormat="1" applyFont="1" applyFill="1" applyBorder="1" applyAlignment="1" applyProtection="1">
      <alignment horizontal="right" vertical="center"/>
      <protection/>
    </xf>
    <xf numFmtId="4" fontId="1" fillId="0" borderId="24" xfId="0" applyNumberFormat="1" applyFont="1" applyFill="1" applyBorder="1" applyAlignment="1" applyProtection="1">
      <alignment horizontal="right" vertical="center"/>
      <protection/>
    </xf>
    <xf numFmtId="0" fontId="1" fillId="0" borderId="22" xfId="0" applyNumberFormat="1" applyFont="1" applyFill="1" applyBorder="1" applyAlignment="1" applyProtection="1">
      <alignment horizontal="center" vertical="center"/>
      <protection/>
    </xf>
    <xf numFmtId="4" fontId="1" fillId="0" borderId="13" xfId="0" applyNumberFormat="1" applyFont="1" applyFill="1" applyBorder="1" applyAlignment="1" applyProtection="1">
      <alignment horizontal="right" vertical="center"/>
      <protection/>
    </xf>
    <xf numFmtId="0" fontId="20" fillId="0" borderId="23" xfId="0" applyNumberFormat="1" applyFont="1" applyFill="1" applyBorder="1" applyAlignment="1" applyProtection="1">
      <alignment horizontal="right" vertical="center"/>
      <protection/>
    </xf>
    <xf numFmtId="0" fontId="1" fillId="0" borderId="22" xfId="0" applyNumberFormat="1" applyFont="1" applyFill="1" applyBorder="1" applyAlignment="1" applyProtection="1">
      <alignment horizontal="right" vertical="center"/>
      <protection/>
    </xf>
    <xf numFmtId="4" fontId="1" fillId="0" borderId="14" xfId="0" applyNumberFormat="1" applyFont="1" applyFill="1" applyBorder="1" applyAlignment="1" applyProtection="1">
      <alignment horizontal="right" vertical="center"/>
      <protection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20" fillId="0" borderId="24" xfId="0" applyNumberFormat="1" applyFont="1" applyFill="1" applyBorder="1" applyAlignment="1" applyProtection="1">
      <alignment horizontal="right" vertical="center"/>
      <protection/>
    </xf>
    <xf numFmtId="0" fontId="1" fillId="0" borderId="25" xfId="0" applyNumberFormat="1" applyFont="1" applyFill="1" applyBorder="1" applyAlignment="1" applyProtection="1">
      <alignment horizontal="right" vertical="center"/>
      <protection/>
    </xf>
    <xf numFmtId="0" fontId="1" fillId="0" borderId="14" xfId="0" applyFont="1" applyBorder="1" applyAlignment="1">
      <alignment horizontal="right" vertical="center"/>
    </xf>
    <xf numFmtId="0" fontId="1" fillId="0" borderId="0" xfId="0" applyFont="1" applyAlignment="1">
      <alignment horizontal="left" vertical="center"/>
    </xf>
    <xf numFmtId="179" fontId="1" fillId="0" borderId="14" xfId="53" applyFont="1" applyFill="1" applyBorder="1" applyAlignment="1" applyProtection="1">
      <alignment horizontal="center" vertical="center"/>
      <protection/>
    </xf>
    <xf numFmtId="179" fontId="1" fillId="0" borderId="0" xfId="53" applyFont="1" applyFill="1" applyBorder="1" applyAlignment="1" applyProtection="1">
      <alignment horizontal="center" vertical="center"/>
      <protection/>
    </xf>
    <xf numFmtId="0" fontId="1" fillId="0" borderId="0" xfId="0" applyFont="1" applyBorder="1" applyAlignment="1">
      <alignment horizontal="right" vertical="center"/>
    </xf>
    <xf numFmtId="4" fontId="1" fillId="0" borderId="0" xfId="0" applyNumberFormat="1" applyFont="1" applyBorder="1" applyAlignment="1">
      <alignment horizontal="right" vertical="center"/>
    </xf>
    <xf numFmtId="0" fontId="1" fillId="0" borderId="26" xfId="0" applyNumberFormat="1" applyFont="1" applyFill="1" applyBorder="1" applyAlignment="1" applyProtection="1">
      <alignment horizontal="right" vertical="center"/>
      <protection/>
    </xf>
    <xf numFmtId="4" fontId="20" fillId="0" borderId="27" xfId="0" applyNumberFormat="1" applyFont="1" applyFill="1" applyBorder="1" applyAlignment="1" applyProtection="1">
      <alignment horizontal="right" vertical="center"/>
      <protection/>
    </xf>
    <xf numFmtId="4" fontId="20" fillId="0" borderId="18" xfId="0" applyNumberFormat="1" applyFont="1" applyFill="1" applyBorder="1" applyAlignment="1" applyProtection="1">
      <alignment horizontal="right" vertical="center"/>
      <protection/>
    </xf>
    <xf numFmtId="179" fontId="20" fillId="0" borderId="0" xfId="53" applyFont="1" applyFill="1" applyBorder="1" applyAlignment="1" applyProtection="1">
      <alignment vertical="center"/>
      <protection/>
    </xf>
    <xf numFmtId="0" fontId="20" fillId="0" borderId="0" xfId="0" applyFont="1" applyBorder="1" applyAlignment="1">
      <alignment horizontal="right" vertical="center"/>
    </xf>
    <xf numFmtId="4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19" fillId="0" borderId="22" xfId="0" applyNumberFormat="1" applyFont="1" applyFill="1" applyBorder="1" applyAlignment="1" applyProtection="1">
      <alignment horizontal="right" vertical="center"/>
      <protection/>
    </xf>
    <xf numFmtId="0" fontId="21" fillId="0" borderId="17" xfId="0" applyNumberFormat="1" applyFont="1" applyFill="1" applyBorder="1" applyAlignment="1" applyProtection="1">
      <alignment horizontal="left" vertical="center"/>
      <protection/>
    </xf>
    <xf numFmtId="0" fontId="19" fillId="0" borderId="23" xfId="0" applyNumberFormat="1" applyFont="1" applyFill="1" applyBorder="1" applyAlignment="1" applyProtection="1">
      <alignment horizontal="right" vertical="center"/>
      <protection/>
    </xf>
    <xf numFmtId="0" fontId="19" fillId="0" borderId="25" xfId="0" applyNumberFormat="1" applyFont="1" applyFill="1" applyBorder="1" applyAlignment="1" applyProtection="1">
      <alignment horizontal="right" vertical="center"/>
      <protection/>
    </xf>
    <xf numFmtId="0" fontId="21" fillId="0" borderId="28" xfId="0" applyNumberFormat="1" applyFont="1" applyFill="1" applyBorder="1" applyAlignment="1" applyProtection="1">
      <alignment horizontal="left" vertical="center"/>
      <protection/>
    </xf>
    <xf numFmtId="179" fontId="1" fillId="0" borderId="14" xfId="53" applyFont="1" applyBorder="1" applyAlignment="1">
      <alignment vertical="center"/>
    </xf>
    <xf numFmtId="0" fontId="19" fillId="0" borderId="23" xfId="0" applyNumberFormat="1" applyFont="1" applyFill="1" applyBorder="1" applyAlignment="1" applyProtection="1">
      <alignment horizontal="right" vertical="center"/>
      <protection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 wrapText="1"/>
    </xf>
    <xf numFmtId="0" fontId="22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left" vertical="center"/>
    </xf>
    <xf numFmtId="179" fontId="19" fillId="0" borderId="14" xfId="53" applyFont="1" applyBorder="1" applyAlignment="1">
      <alignment horizontal="right" vertical="center"/>
    </xf>
    <xf numFmtId="179" fontId="1" fillId="0" borderId="14" xfId="53" applyFont="1" applyFill="1" applyBorder="1" applyAlignment="1" applyProtection="1">
      <alignment horizontal="right" vertical="center"/>
      <protection/>
    </xf>
    <xf numFmtId="179" fontId="20" fillId="0" borderId="14" xfId="53" applyFont="1" applyBorder="1" applyAlignment="1">
      <alignment horizontal="right" vertical="center"/>
    </xf>
    <xf numFmtId="179" fontId="21" fillId="0" borderId="14" xfId="53" applyFont="1" applyBorder="1" applyAlignment="1">
      <alignment horizontal="right" vertical="center"/>
    </xf>
    <xf numFmtId="179" fontId="21" fillId="0" borderId="14" xfId="53" applyFont="1" applyBorder="1" applyAlignment="1">
      <alignment horizontal="center" vertical="center"/>
    </xf>
    <xf numFmtId="4" fontId="21" fillId="0" borderId="14" xfId="0" applyNumberFormat="1" applyFont="1" applyBorder="1" applyAlignment="1">
      <alignment horizontal="right" vertical="center"/>
    </xf>
    <xf numFmtId="4" fontId="21" fillId="0" borderId="14" xfId="0" applyNumberFormat="1" applyFont="1" applyFill="1" applyBorder="1" applyAlignment="1" applyProtection="1">
      <alignment horizontal="right" vertical="center"/>
      <protection/>
    </xf>
    <xf numFmtId="4" fontId="21" fillId="0" borderId="29" xfId="0" applyNumberFormat="1" applyFont="1" applyBorder="1" applyAlignment="1">
      <alignment horizontal="right" vertical="center"/>
    </xf>
    <xf numFmtId="179" fontId="21" fillId="0" borderId="14" xfId="53" applyFont="1" applyBorder="1" applyAlignment="1">
      <alignment vertical="center"/>
    </xf>
    <xf numFmtId="4" fontId="22" fillId="0" borderId="30" xfId="0" applyNumberFormat="1" applyFont="1" applyFill="1" applyBorder="1" applyAlignment="1" applyProtection="1">
      <alignment horizontal="right" vertical="center"/>
      <protection/>
    </xf>
    <xf numFmtId="179" fontId="22" fillId="0" borderId="31" xfId="53" applyFont="1" applyFill="1" applyBorder="1" applyAlignment="1" applyProtection="1">
      <alignment horizontal="right" vertical="center"/>
      <protection/>
    </xf>
    <xf numFmtId="179" fontId="23" fillId="0" borderId="31" xfId="53" applyFont="1" applyFill="1" applyBorder="1" applyAlignment="1" applyProtection="1">
      <alignment horizontal="center" vertical="center"/>
      <protection/>
    </xf>
    <xf numFmtId="179" fontId="21" fillId="0" borderId="29" xfId="53" applyFont="1" applyBorder="1" applyAlignment="1">
      <alignment horizontal="right" vertical="center"/>
    </xf>
    <xf numFmtId="179" fontId="21" fillId="0" borderId="32" xfId="53" applyFont="1" applyBorder="1" applyAlignment="1">
      <alignment horizontal="right" vertical="center"/>
    </xf>
    <xf numFmtId="179" fontId="21" fillId="0" borderId="29" xfId="53" applyFont="1" applyBorder="1" applyAlignment="1">
      <alignment horizontal="center" vertical="center"/>
    </xf>
    <xf numFmtId="179" fontId="21" fillId="0" borderId="32" xfId="53" applyFont="1" applyBorder="1" applyAlignment="1">
      <alignment horizontal="center" vertical="center"/>
    </xf>
    <xf numFmtId="0" fontId="21" fillId="0" borderId="33" xfId="0" applyNumberFormat="1" applyFont="1" applyFill="1" applyBorder="1" applyAlignment="1" applyProtection="1">
      <alignment horizontal="right" vertical="center"/>
      <protection/>
    </xf>
    <xf numFmtId="0" fontId="21" fillId="0" borderId="34" xfId="0" applyNumberFormat="1" applyFont="1" applyFill="1" applyBorder="1" applyAlignment="1" applyProtection="1">
      <alignment horizontal="right" vertical="center"/>
      <protection/>
    </xf>
    <xf numFmtId="0" fontId="22" fillId="0" borderId="0" xfId="0" applyFont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1" fillId="0" borderId="35" xfId="0" applyFont="1" applyBorder="1" applyAlignment="1">
      <alignment horizontal="center" vertical="center"/>
    </xf>
    <xf numFmtId="0" fontId="19" fillId="0" borderId="36" xfId="0" applyNumberFormat="1" applyFont="1" applyFill="1" applyBorder="1" applyAlignment="1" applyProtection="1">
      <alignment horizontal="right" vertical="center"/>
      <protection/>
    </xf>
    <xf numFmtId="0" fontId="19" fillId="0" borderId="23" xfId="0" applyNumberFormat="1" applyFont="1" applyFill="1" applyBorder="1" applyAlignment="1" applyProtection="1">
      <alignment horizontal="right" vertical="center"/>
      <protection/>
    </xf>
    <xf numFmtId="0" fontId="19" fillId="0" borderId="37" xfId="0" applyNumberFormat="1" applyFont="1" applyFill="1" applyBorder="1" applyAlignment="1" applyProtection="1">
      <alignment horizontal="right" vertical="center" wrapText="1"/>
      <protection/>
    </xf>
    <xf numFmtId="0" fontId="19" fillId="0" borderId="23" xfId="0" applyNumberFormat="1" applyFont="1" applyFill="1" applyBorder="1" applyAlignment="1" applyProtection="1">
      <alignment horizontal="right" vertical="center" wrapText="1"/>
      <protection/>
    </xf>
    <xf numFmtId="0" fontId="20" fillId="0" borderId="15" xfId="0" applyNumberFormat="1" applyFont="1" applyFill="1" applyBorder="1" applyAlignment="1" applyProtection="1">
      <alignment horizontal="center" vertical="center"/>
      <protection/>
    </xf>
    <xf numFmtId="0" fontId="20" fillId="0" borderId="28" xfId="0" applyNumberFormat="1" applyFont="1" applyFill="1" applyBorder="1" applyAlignment="1" applyProtection="1">
      <alignment horizontal="center" vertical="center"/>
      <protection/>
    </xf>
    <xf numFmtId="4" fontId="20" fillId="0" borderId="38" xfId="0" applyNumberFormat="1" applyFont="1" applyFill="1" applyBorder="1" applyAlignment="1" applyProtection="1">
      <alignment horizontal="right" vertical="center"/>
      <protection/>
    </xf>
    <xf numFmtId="4" fontId="20" fillId="0" borderId="37" xfId="0" applyNumberFormat="1" applyFont="1" applyFill="1" applyBorder="1" applyAlignment="1" applyProtection="1">
      <alignment horizontal="right" vertical="center"/>
      <protection/>
    </xf>
    <xf numFmtId="179" fontId="21" fillId="0" borderId="0" xfId="53" applyFont="1" applyBorder="1" applyAlignment="1">
      <alignment horizontal="center" vertic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N75"/>
  <sheetViews>
    <sheetView tabSelected="1" view="pageBreakPreview" zoomScale="75" zoomScaleNormal="75" zoomScaleSheetLayoutView="75" zoomScalePageLayoutView="0" workbookViewId="0" topLeftCell="A1">
      <selection activeCell="R16" sqref="R16"/>
    </sheetView>
  </sheetViews>
  <sheetFormatPr defaultColWidth="9.140625" defaultRowHeight="18.75" customHeight="1"/>
  <cols>
    <col min="1" max="1" width="5.57421875" style="14" customWidth="1"/>
    <col min="2" max="2" width="6.8515625" style="14" customWidth="1"/>
    <col min="3" max="3" width="38.57421875" style="40" customWidth="1"/>
    <col min="4" max="4" width="20.00390625" style="50" hidden="1" customWidth="1"/>
    <col min="5" max="5" width="19.8515625" style="50" customWidth="1"/>
    <col min="6" max="6" width="22.140625" style="50" customWidth="1"/>
    <col min="7" max="7" width="8.140625" style="14" customWidth="1"/>
    <col min="8" max="8" width="43.140625" style="40" customWidth="1"/>
    <col min="9" max="9" width="17.421875" style="14" hidden="1" customWidth="1"/>
    <col min="10" max="10" width="28.140625" style="14" customWidth="1"/>
    <col min="11" max="11" width="29.140625" style="51" customWidth="1"/>
    <col min="12" max="12" width="25.7109375" style="51" customWidth="1"/>
    <col min="13" max="13" width="13.28125" style="14" bestFit="1" customWidth="1"/>
    <col min="14" max="14" width="18.140625" style="14" customWidth="1"/>
    <col min="15" max="16384" width="9.140625" style="14" customWidth="1"/>
  </cols>
  <sheetData>
    <row r="4" spans="2:12" ht="56.25" customHeight="1" thickBot="1">
      <c r="B4" s="83" t="s">
        <v>0</v>
      </c>
      <c r="C4" s="83"/>
      <c r="D4" s="83"/>
      <c r="E4" s="83"/>
      <c r="F4" s="83"/>
      <c r="G4" s="83"/>
      <c r="H4" s="83"/>
      <c r="I4" s="83"/>
      <c r="J4" s="83"/>
      <c r="K4" s="83"/>
      <c r="L4" s="12"/>
    </row>
    <row r="5" spans="2:14" ht="39" customHeight="1" thickBot="1">
      <c r="B5" s="15"/>
      <c r="C5" s="53" t="s">
        <v>215</v>
      </c>
      <c r="D5" s="16">
        <v>40178</v>
      </c>
      <c r="E5" s="1">
        <v>42735</v>
      </c>
      <c r="F5" s="1">
        <v>43100</v>
      </c>
      <c r="G5" s="17"/>
      <c r="H5" s="53" t="s">
        <v>216</v>
      </c>
      <c r="I5" s="18">
        <v>40178</v>
      </c>
      <c r="J5" s="2">
        <v>42735</v>
      </c>
      <c r="K5" s="2">
        <v>43100</v>
      </c>
      <c r="L5" s="19"/>
      <c r="N5" s="20"/>
    </row>
    <row r="6" spans="2:12" ht="29.25" customHeight="1">
      <c r="B6" s="21" t="s">
        <v>1</v>
      </c>
      <c r="C6" s="56" t="s">
        <v>2</v>
      </c>
      <c r="D6" s="22"/>
      <c r="E6" s="23"/>
      <c r="F6" s="23"/>
      <c r="G6" s="24"/>
      <c r="H6" s="56" t="s">
        <v>3</v>
      </c>
      <c r="I6" s="4"/>
      <c r="J6" s="25"/>
      <c r="K6" s="26"/>
      <c r="L6" s="27"/>
    </row>
    <row r="7" spans="2:12" ht="37.5" customHeight="1">
      <c r="B7" s="28" t="s">
        <v>4</v>
      </c>
      <c r="C7" s="3" t="s">
        <v>5</v>
      </c>
      <c r="D7" s="4">
        <f>D13+D12+D11+D10+D9+D8</f>
        <v>126620.58</v>
      </c>
      <c r="E7" s="68">
        <v>481712.33999999997</v>
      </c>
      <c r="F7" s="68">
        <f>F8+F10</f>
        <v>736526.47</v>
      </c>
      <c r="G7" s="29"/>
      <c r="H7" s="9"/>
      <c r="I7" s="30"/>
      <c r="J7" s="25"/>
      <c r="K7" s="26"/>
      <c r="L7" s="27"/>
    </row>
    <row r="8" spans="2:12" ht="18.75" customHeight="1">
      <c r="B8" s="31" t="s">
        <v>6</v>
      </c>
      <c r="C8" s="5" t="s">
        <v>7</v>
      </c>
      <c r="D8" s="32">
        <v>1297.47</v>
      </c>
      <c r="E8" s="23">
        <v>7207.86</v>
      </c>
      <c r="F8" s="23">
        <v>4759.47</v>
      </c>
      <c r="G8" s="54" t="s">
        <v>8</v>
      </c>
      <c r="H8" s="3" t="s">
        <v>9</v>
      </c>
      <c r="I8" s="4">
        <f>I13+I9</f>
        <v>301609.18</v>
      </c>
      <c r="J8" s="71">
        <v>0.01</v>
      </c>
      <c r="K8" s="67">
        <f>J9</f>
        <v>0.01</v>
      </c>
      <c r="L8" s="6"/>
    </row>
    <row r="9" spans="2:12" ht="18.75" customHeight="1">
      <c r="B9" s="31" t="s">
        <v>10</v>
      </c>
      <c r="C9" s="5" t="s">
        <v>11</v>
      </c>
      <c r="D9" s="32">
        <v>0</v>
      </c>
      <c r="E9" s="23"/>
      <c r="F9" s="23"/>
      <c r="G9" s="29" t="s">
        <v>12</v>
      </c>
      <c r="H9" s="5" t="s">
        <v>13</v>
      </c>
      <c r="I9" s="30">
        <v>10000</v>
      </c>
      <c r="J9" s="57">
        <v>0.01</v>
      </c>
      <c r="K9" s="26">
        <v>0.01</v>
      </c>
      <c r="L9" s="27"/>
    </row>
    <row r="10" spans="2:12" ht="18.75" customHeight="1">
      <c r="B10" s="31" t="s">
        <v>14</v>
      </c>
      <c r="C10" s="5" t="s">
        <v>15</v>
      </c>
      <c r="D10" s="32">
        <v>125175.11</v>
      </c>
      <c r="E10" s="23">
        <v>474504.48</v>
      </c>
      <c r="F10" s="23">
        <v>731767</v>
      </c>
      <c r="G10" s="29" t="s">
        <v>16</v>
      </c>
      <c r="H10" s="5" t="s">
        <v>197</v>
      </c>
      <c r="I10" s="30"/>
      <c r="J10" s="57"/>
      <c r="K10" s="26"/>
      <c r="L10" s="27"/>
    </row>
    <row r="11" spans="2:12" ht="18.75" customHeight="1">
      <c r="B11" s="31" t="s">
        <v>17</v>
      </c>
      <c r="C11" s="5" t="s">
        <v>18</v>
      </c>
      <c r="D11" s="32"/>
      <c r="E11" s="23"/>
      <c r="F11" s="23"/>
      <c r="G11" s="29" t="s">
        <v>19</v>
      </c>
      <c r="H11" s="5" t="s">
        <v>20</v>
      </c>
      <c r="I11" s="30"/>
      <c r="J11" s="57"/>
      <c r="K11" s="26"/>
      <c r="L11" s="27"/>
    </row>
    <row r="12" spans="2:12" ht="18.75" customHeight="1">
      <c r="B12" s="31" t="s">
        <v>21</v>
      </c>
      <c r="C12" s="5" t="s">
        <v>22</v>
      </c>
      <c r="D12" s="32">
        <v>0</v>
      </c>
      <c r="E12" s="23"/>
      <c r="F12" s="23"/>
      <c r="G12" s="29" t="s">
        <v>23</v>
      </c>
      <c r="H12" s="5" t="s">
        <v>24</v>
      </c>
      <c r="I12" s="30"/>
      <c r="J12" s="57"/>
      <c r="K12" s="26"/>
      <c r="L12" s="27"/>
    </row>
    <row r="13" spans="2:12" ht="18.75" customHeight="1">
      <c r="B13" s="31" t="s">
        <v>200</v>
      </c>
      <c r="C13" s="5" t="s">
        <v>188</v>
      </c>
      <c r="D13" s="32">
        <v>148</v>
      </c>
      <c r="E13" s="23"/>
      <c r="F13" s="23"/>
      <c r="G13" s="29" t="s">
        <v>25</v>
      </c>
      <c r="H13" s="5" t="s">
        <v>26</v>
      </c>
      <c r="I13" s="30">
        <v>291609.18</v>
      </c>
      <c r="J13" s="25"/>
      <c r="K13" s="26"/>
      <c r="L13" s="27"/>
    </row>
    <row r="14" spans="2:12" ht="26.25" customHeight="1">
      <c r="B14" s="34"/>
      <c r="C14" s="5"/>
      <c r="D14" s="32"/>
      <c r="E14" s="35"/>
      <c r="F14" s="35"/>
      <c r="G14" s="54" t="s">
        <v>27</v>
      </c>
      <c r="H14" s="3" t="s">
        <v>28</v>
      </c>
      <c r="I14" s="4">
        <f>I17+I16+I15</f>
        <v>1064655.09</v>
      </c>
      <c r="J14" s="66">
        <v>2787381.0100000002</v>
      </c>
      <c r="K14" s="67">
        <f>K15</f>
        <v>4014422.74</v>
      </c>
      <c r="L14" s="8"/>
    </row>
    <row r="15" spans="2:12" ht="34.5" customHeight="1">
      <c r="B15" s="28" t="s">
        <v>29</v>
      </c>
      <c r="C15" s="3" t="s">
        <v>30</v>
      </c>
      <c r="D15" s="4">
        <f>D18+D16</f>
        <v>1421923.9200000002</v>
      </c>
      <c r="E15" s="68">
        <v>4204280.5200000005</v>
      </c>
      <c r="F15" s="68">
        <f>F16+F17+F18+F20</f>
        <v>5544272.61</v>
      </c>
      <c r="G15" s="29" t="s">
        <v>31</v>
      </c>
      <c r="H15" s="5" t="s">
        <v>32</v>
      </c>
      <c r="I15" s="30">
        <v>1048492.42</v>
      </c>
      <c r="J15" s="25">
        <v>2786948.39</v>
      </c>
      <c r="K15" s="26">
        <v>4014422.74</v>
      </c>
      <c r="L15" s="27"/>
    </row>
    <row r="16" spans="2:12" ht="18.75" customHeight="1">
      <c r="B16" s="34" t="s">
        <v>33</v>
      </c>
      <c r="C16" s="5" t="s">
        <v>34</v>
      </c>
      <c r="D16" s="32">
        <v>1414661.09</v>
      </c>
      <c r="E16" s="23">
        <v>3915876.39</v>
      </c>
      <c r="F16" s="23">
        <v>5300147.07</v>
      </c>
      <c r="G16" s="29">
        <v>326</v>
      </c>
      <c r="H16" s="5" t="s">
        <v>35</v>
      </c>
      <c r="I16" s="30">
        <v>5000</v>
      </c>
      <c r="J16" s="25"/>
      <c r="K16" s="26"/>
      <c r="L16" s="27"/>
    </row>
    <row r="17" spans="2:12" ht="18.75" customHeight="1">
      <c r="B17" s="34">
        <v>121</v>
      </c>
      <c r="C17" s="5" t="s">
        <v>219</v>
      </c>
      <c r="D17" s="32"/>
      <c r="E17" s="23">
        <v>74778.59</v>
      </c>
      <c r="F17" s="23">
        <v>27000</v>
      </c>
      <c r="G17" s="29">
        <v>329</v>
      </c>
      <c r="H17" s="5" t="s">
        <v>193</v>
      </c>
      <c r="I17" s="36">
        <v>11162.67</v>
      </c>
      <c r="J17" s="25">
        <v>432.62</v>
      </c>
      <c r="K17" s="26"/>
      <c r="L17" s="27"/>
    </row>
    <row r="18" spans="2:12" ht="24.75" customHeight="1">
      <c r="B18" s="34" t="s">
        <v>38</v>
      </c>
      <c r="C18" s="5" t="s">
        <v>39</v>
      </c>
      <c r="D18" s="32">
        <v>7262.83</v>
      </c>
      <c r="E18" s="23">
        <v>4652.83</v>
      </c>
      <c r="F18" s="23">
        <v>8152.83</v>
      </c>
      <c r="G18" s="54" t="s">
        <v>36</v>
      </c>
      <c r="H18" s="3" t="s">
        <v>37</v>
      </c>
      <c r="I18" s="4">
        <f>I24+I23+I22+I21+I20+I19</f>
        <v>158348.25</v>
      </c>
      <c r="J18" s="66">
        <v>14787.900000000001</v>
      </c>
      <c r="K18" s="67">
        <f>K19+K22</f>
        <v>5690.52</v>
      </c>
      <c r="L18" s="27"/>
    </row>
    <row r="19" spans="2:12" ht="18.75" customHeight="1">
      <c r="B19" s="34" t="s">
        <v>42</v>
      </c>
      <c r="C19" s="5" t="s">
        <v>43</v>
      </c>
      <c r="D19" s="32"/>
      <c r="E19" s="23"/>
      <c r="F19" s="23"/>
      <c r="G19" s="29" t="s">
        <v>40</v>
      </c>
      <c r="H19" s="5" t="s">
        <v>41</v>
      </c>
      <c r="I19" s="30">
        <v>386.62</v>
      </c>
      <c r="J19" s="25"/>
      <c r="K19" s="26">
        <v>4690.52</v>
      </c>
      <c r="L19" s="27"/>
    </row>
    <row r="20" spans="2:12" ht="18.75" customHeight="1">
      <c r="B20" s="34" t="s">
        <v>46</v>
      </c>
      <c r="C20" s="5" t="s">
        <v>47</v>
      </c>
      <c r="D20" s="32"/>
      <c r="E20" s="23">
        <v>208972.71</v>
      </c>
      <c r="F20" s="23">
        <v>208972.71</v>
      </c>
      <c r="G20" s="29" t="s">
        <v>44</v>
      </c>
      <c r="H20" s="5" t="s">
        <v>45</v>
      </c>
      <c r="I20" s="30">
        <v>144000</v>
      </c>
      <c r="J20" s="25"/>
      <c r="K20" s="26"/>
      <c r="L20" s="27"/>
    </row>
    <row r="21" spans="2:12" ht="28.5" customHeight="1">
      <c r="B21" s="28" t="s">
        <v>50</v>
      </c>
      <c r="C21" s="3" t="s">
        <v>51</v>
      </c>
      <c r="D21" s="4">
        <f>D25+D24+D23+D22</f>
        <v>41522.67</v>
      </c>
      <c r="E21" s="68">
        <v>36807.67</v>
      </c>
      <c r="F21" s="68">
        <f>F22+F23+F24</f>
        <v>89844.25</v>
      </c>
      <c r="G21" s="29" t="s">
        <v>48</v>
      </c>
      <c r="H21" s="5" t="s">
        <v>49</v>
      </c>
      <c r="I21" s="30">
        <v>7293.88</v>
      </c>
      <c r="J21" s="25">
        <v>1882.28</v>
      </c>
      <c r="K21" s="26"/>
      <c r="L21" s="27"/>
    </row>
    <row r="22" spans="2:12" ht="18.75" customHeight="1">
      <c r="B22" s="34" t="s">
        <v>54</v>
      </c>
      <c r="C22" s="5" t="s">
        <v>55</v>
      </c>
      <c r="D22" s="32">
        <v>0</v>
      </c>
      <c r="E22" s="23"/>
      <c r="F22" s="23">
        <v>1900</v>
      </c>
      <c r="G22" s="29" t="s">
        <v>52</v>
      </c>
      <c r="H22" s="5" t="s">
        <v>53</v>
      </c>
      <c r="I22" s="30">
        <v>5527.73</v>
      </c>
      <c r="J22" s="25">
        <v>12905.62</v>
      </c>
      <c r="K22" s="26">
        <v>1000</v>
      </c>
      <c r="L22" s="27"/>
    </row>
    <row r="23" spans="2:12" ht="18.75" customHeight="1">
      <c r="B23" s="34" t="s">
        <v>58</v>
      </c>
      <c r="C23" s="5" t="s">
        <v>59</v>
      </c>
      <c r="D23" s="32">
        <v>17022.67</v>
      </c>
      <c r="E23" s="23">
        <v>32260.84</v>
      </c>
      <c r="F23" s="23">
        <v>58631.78</v>
      </c>
      <c r="G23" s="29" t="s">
        <v>56</v>
      </c>
      <c r="H23" s="5" t="s">
        <v>57</v>
      </c>
      <c r="I23" s="30"/>
      <c r="J23" s="25"/>
      <c r="K23" s="26"/>
      <c r="L23" s="27"/>
    </row>
    <row r="24" spans="2:12" ht="18.75" customHeight="1">
      <c r="B24" s="34" t="s">
        <v>60</v>
      </c>
      <c r="C24" s="5" t="s">
        <v>61</v>
      </c>
      <c r="D24" s="32">
        <v>24500</v>
      </c>
      <c r="E24" s="23">
        <v>4546.83</v>
      </c>
      <c r="F24" s="23">
        <v>29312.47</v>
      </c>
      <c r="G24" s="58" t="s">
        <v>221</v>
      </c>
      <c r="H24" s="3" t="s">
        <v>191</v>
      </c>
      <c r="I24" s="30">
        <v>1140.02</v>
      </c>
      <c r="J24" s="25"/>
      <c r="K24" s="26"/>
      <c r="L24" s="27"/>
    </row>
    <row r="25" spans="2:12" ht="18.75" customHeight="1">
      <c r="B25" s="34" t="s">
        <v>63</v>
      </c>
      <c r="C25" s="5" t="s">
        <v>64</v>
      </c>
      <c r="D25" s="32"/>
      <c r="E25" s="23"/>
      <c r="F25" s="23"/>
      <c r="G25" s="58" t="s">
        <v>62</v>
      </c>
      <c r="H25" s="3" t="s">
        <v>222</v>
      </c>
      <c r="I25" s="37"/>
      <c r="J25" s="25"/>
      <c r="K25" s="26"/>
      <c r="L25" s="27"/>
    </row>
    <row r="26" spans="2:12" ht="24.75" customHeight="1">
      <c r="B26" s="28" t="s">
        <v>67</v>
      </c>
      <c r="C26" s="3" t="s">
        <v>68</v>
      </c>
      <c r="D26" s="4">
        <f>D32+D31+D30+D29+D28+D27</f>
        <v>129033.89</v>
      </c>
      <c r="E26" s="68">
        <v>242176.66</v>
      </c>
      <c r="F26" s="68">
        <f>F27+F28+F29+F30</f>
        <v>275641.28</v>
      </c>
      <c r="G26" s="54" t="s">
        <v>65</v>
      </c>
      <c r="H26" s="3" t="s">
        <v>66</v>
      </c>
      <c r="I26" s="4">
        <f>I28+I27</f>
        <v>10390.029999999999</v>
      </c>
      <c r="J26" s="66">
        <v>28376.97</v>
      </c>
      <c r="K26" s="67">
        <f>K27+K28</f>
        <v>33414.36</v>
      </c>
      <c r="L26" s="8" t="s">
        <v>220</v>
      </c>
    </row>
    <row r="27" spans="2:12" ht="18.75" customHeight="1">
      <c r="B27" s="34" t="s">
        <v>71</v>
      </c>
      <c r="C27" s="5" t="s">
        <v>72</v>
      </c>
      <c r="D27" s="32">
        <v>87437.14</v>
      </c>
      <c r="E27" s="23">
        <v>116308.24</v>
      </c>
      <c r="F27" s="23">
        <v>51995.88</v>
      </c>
      <c r="G27" s="29" t="s">
        <v>69</v>
      </c>
      <c r="H27" s="5" t="s">
        <v>70</v>
      </c>
      <c r="I27" s="30">
        <v>5088.04</v>
      </c>
      <c r="J27" s="25">
        <v>7877.67</v>
      </c>
      <c r="K27" s="26">
        <v>11237.03</v>
      </c>
      <c r="L27" s="27"/>
    </row>
    <row r="28" spans="2:12" ht="18.75" customHeight="1">
      <c r="B28" s="34" t="s">
        <v>189</v>
      </c>
      <c r="C28" s="5" t="s">
        <v>190</v>
      </c>
      <c r="D28" s="32">
        <v>5507.25</v>
      </c>
      <c r="E28" s="23"/>
      <c r="F28" s="23">
        <v>854.73</v>
      </c>
      <c r="G28" s="29" t="s">
        <v>73</v>
      </c>
      <c r="H28" s="5" t="s">
        <v>74</v>
      </c>
      <c r="I28" s="30">
        <v>5301.99</v>
      </c>
      <c r="J28" s="25">
        <v>20499.3</v>
      </c>
      <c r="K28" s="26">
        <v>22177.33</v>
      </c>
      <c r="L28" s="27"/>
    </row>
    <row r="29" spans="2:12" ht="18.75" customHeight="1">
      <c r="B29" s="34" t="s">
        <v>75</v>
      </c>
      <c r="C29" s="5" t="s">
        <v>76</v>
      </c>
      <c r="D29" s="32">
        <v>12550</v>
      </c>
      <c r="E29" s="23">
        <v>120399.74</v>
      </c>
      <c r="F29" s="23">
        <v>220612.17</v>
      </c>
      <c r="G29" s="29" t="s">
        <v>77</v>
      </c>
      <c r="H29" s="5" t="s">
        <v>78</v>
      </c>
      <c r="I29" s="30"/>
      <c r="J29" s="25"/>
      <c r="K29" s="26"/>
      <c r="L29" s="27"/>
    </row>
    <row r="30" spans="2:11" ht="18.75" customHeight="1">
      <c r="B30" s="34" t="s">
        <v>79</v>
      </c>
      <c r="C30" s="5" t="s">
        <v>80</v>
      </c>
      <c r="D30" s="32">
        <v>23539.5</v>
      </c>
      <c r="E30" s="23">
        <v>5468.68</v>
      </c>
      <c r="F30" s="23">
        <v>2178.5</v>
      </c>
      <c r="G30" s="54">
        <v>37</v>
      </c>
      <c r="H30" s="3" t="s">
        <v>203</v>
      </c>
      <c r="I30" s="4"/>
      <c r="J30" s="66">
        <v>-2082.3700000000026</v>
      </c>
      <c r="K30" s="92">
        <f>K31-K32</f>
        <v>2422.4900000000052</v>
      </c>
    </row>
    <row r="31" spans="2:12" ht="18.75" customHeight="1">
      <c r="B31" s="34" t="s">
        <v>81</v>
      </c>
      <c r="C31" s="5" t="s">
        <v>82</v>
      </c>
      <c r="D31" s="32"/>
      <c r="E31" s="23"/>
      <c r="F31" s="23"/>
      <c r="G31" s="29">
        <v>370</v>
      </c>
      <c r="H31" s="5" t="s">
        <v>204</v>
      </c>
      <c r="I31" s="37"/>
      <c r="J31" s="25">
        <v>41348.44</v>
      </c>
      <c r="K31" s="26">
        <v>65897.58</v>
      </c>
      <c r="L31" s="27"/>
    </row>
    <row r="32" spans="2:12" ht="18.75" customHeight="1">
      <c r="B32" s="34" t="s">
        <v>83</v>
      </c>
      <c r="C32" s="5" t="s">
        <v>84</v>
      </c>
      <c r="D32" s="32"/>
      <c r="E32" s="23"/>
      <c r="F32" s="23"/>
      <c r="G32" s="29">
        <v>371</v>
      </c>
      <c r="H32" s="5" t="s">
        <v>205</v>
      </c>
      <c r="I32" s="30"/>
      <c r="J32" s="25">
        <v>39266.07</v>
      </c>
      <c r="K32" s="26">
        <v>63475.09</v>
      </c>
      <c r="L32" s="27"/>
    </row>
    <row r="33" spans="2:12" ht="30" customHeight="1">
      <c r="B33" s="28" t="s">
        <v>85</v>
      </c>
      <c r="C33" s="3" t="s">
        <v>86</v>
      </c>
      <c r="D33" s="4">
        <f>D38+D37+D36+D35+D34</f>
        <v>116900.93</v>
      </c>
      <c r="E33" s="68">
        <v>254150.24</v>
      </c>
      <c r="F33" s="68">
        <f>F34+F37</f>
        <v>391897.57</v>
      </c>
      <c r="G33" s="29"/>
      <c r="H33" s="5"/>
      <c r="I33" s="30"/>
      <c r="J33" s="25"/>
      <c r="K33" s="26"/>
      <c r="L33" s="27"/>
    </row>
    <row r="34" spans="2:12" ht="18.75" customHeight="1">
      <c r="B34" s="34" t="s">
        <v>87</v>
      </c>
      <c r="C34" s="5" t="s">
        <v>88</v>
      </c>
      <c r="D34" s="32">
        <v>72102.23</v>
      </c>
      <c r="E34" s="23">
        <v>51100.09</v>
      </c>
      <c r="F34" s="23">
        <v>124112.52</v>
      </c>
      <c r="G34" s="54" t="s">
        <v>92</v>
      </c>
      <c r="H34" s="3" t="s">
        <v>93</v>
      </c>
      <c r="I34" s="4"/>
      <c r="J34" s="25"/>
      <c r="K34" s="26"/>
      <c r="L34" s="27"/>
    </row>
    <row r="35" spans="2:12" ht="18.75" customHeight="1">
      <c r="B35" s="34" t="s">
        <v>90</v>
      </c>
      <c r="C35" s="5" t="s">
        <v>91</v>
      </c>
      <c r="D35" s="32"/>
      <c r="E35" s="23"/>
      <c r="F35" s="23"/>
      <c r="G35" s="29" t="s">
        <v>96</v>
      </c>
      <c r="H35" s="5" t="s">
        <v>97</v>
      </c>
      <c r="I35" s="30"/>
      <c r="J35" s="25"/>
      <c r="K35" s="26"/>
      <c r="L35" s="27"/>
    </row>
    <row r="36" spans="2:12" ht="18.75" customHeight="1">
      <c r="B36" s="34" t="s">
        <v>94</v>
      </c>
      <c r="C36" s="5" t="s">
        <v>95</v>
      </c>
      <c r="D36" s="32">
        <v>16292.19</v>
      </c>
      <c r="E36" s="23"/>
      <c r="F36" s="23"/>
      <c r="G36" s="29" t="s">
        <v>100</v>
      </c>
      <c r="H36" s="5" t="s">
        <v>101</v>
      </c>
      <c r="I36" s="30"/>
      <c r="J36" s="25"/>
      <c r="K36" s="26"/>
      <c r="L36" s="27"/>
    </row>
    <row r="37" spans="2:12" ht="18.75" customHeight="1">
      <c r="B37" s="34" t="s">
        <v>98</v>
      </c>
      <c r="C37" s="5" t="s">
        <v>99</v>
      </c>
      <c r="D37" s="32">
        <v>28506.51</v>
      </c>
      <c r="E37" s="23">
        <v>203050.15</v>
      </c>
      <c r="F37" s="23">
        <v>267785.05</v>
      </c>
      <c r="G37" s="38" t="s">
        <v>104</v>
      </c>
      <c r="H37" s="5" t="s">
        <v>105</v>
      </c>
      <c r="I37" s="30"/>
      <c r="J37" s="25"/>
      <c r="K37" s="26"/>
      <c r="L37" s="27"/>
    </row>
    <row r="38" spans="2:12" ht="18.75" customHeight="1">
      <c r="B38" s="34" t="s">
        <v>102</v>
      </c>
      <c r="C38" s="5" t="s">
        <v>103</v>
      </c>
      <c r="D38" s="32"/>
      <c r="E38" s="35"/>
      <c r="F38" s="35"/>
      <c r="G38" s="39"/>
      <c r="I38" s="32"/>
      <c r="J38" s="64"/>
      <c r="K38" s="41"/>
      <c r="L38" s="42"/>
    </row>
    <row r="39" spans="2:12" ht="40.5" customHeight="1">
      <c r="B39" s="84" t="s">
        <v>194</v>
      </c>
      <c r="C39" s="85"/>
      <c r="D39" s="22">
        <v>1836001.99</v>
      </c>
      <c r="E39" s="69">
        <f>E33+E26+E21+E15+E7</f>
        <v>5219127.430000001</v>
      </c>
      <c r="F39" s="69">
        <f>F7+F15+F21+F26+F33</f>
        <v>7038182.180000001</v>
      </c>
      <c r="G39" s="86" t="s">
        <v>195</v>
      </c>
      <c r="H39" s="87"/>
      <c r="I39" s="4">
        <f>I8+I14+I18+I26</f>
        <v>1535002.55</v>
      </c>
      <c r="J39" s="66">
        <f>J8+J14+J18+J26+J30</f>
        <v>2828463.52</v>
      </c>
      <c r="K39" s="67">
        <f>K8+K14+K18+K26+K30</f>
        <v>4055950.12</v>
      </c>
      <c r="L39" s="8"/>
    </row>
    <row r="40" spans="2:12" ht="28.5" customHeight="1">
      <c r="B40" s="28" t="s">
        <v>106</v>
      </c>
      <c r="C40" s="3" t="s">
        <v>107</v>
      </c>
      <c r="D40" s="4">
        <f>D43+D46+D56+D66</f>
        <v>926680.25</v>
      </c>
      <c r="E40" s="23"/>
      <c r="F40" s="23"/>
      <c r="G40" s="33" t="s">
        <v>108</v>
      </c>
      <c r="H40" s="9" t="s">
        <v>198</v>
      </c>
      <c r="I40" s="4">
        <f>I43+I45+I49</f>
        <v>396474.91000000003</v>
      </c>
      <c r="J40" s="63"/>
      <c r="K40" s="10"/>
      <c r="L40" s="8"/>
    </row>
    <row r="41" spans="2:12" ht="28.5" customHeight="1">
      <c r="B41" s="52">
        <v>23</v>
      </c>
      <c r="C41" s="3" t="s">
        <v>51</v>
      </c>
      <c r="D41" s="4"/>
      <c r="E41" s="68">
        <v>97943.1</v>
      </c>
      <c r="F41" s="68">
        <f>F42</f>
        <v>58570.1</v>
      </c>
      <c r="G41" s="33">
        <v>43</v>
      </c>
      <c r="H41" s="9" t="s">
        <v>37</v>
      </c>
      <c r="I41" s="4">
        <v>198237.46</v>
      </c>
      <c r="J41" s="66">
        <v>74654.24</v>
      </c>
      <c r="K41" s="67">
        <f>K42</f>
        <v>87727.53</v>
      </c>
      <c r="L41" s="8"/>
    </row>
    <row r="42" spans="2:13" ht="28.5" customHeight="1">
      <c r="B42" s="34">
        <v>231</v>
      </c>
      <c r="C42" s="9" t="s">
        <v>217</v>
      </c>
      <c r="D42" s="4"/>
      <c r="E42" s="23">
        <v>97943.1</v>
      </c>
      <c r="F42" s="23">
        <v>58570.1</v>
      </c>
      <c r="G42" s="33"/>
      <c r="H42" s="5" t="s">
        <v>41</v>
      </c>
      <c r="I42" s="4"/>
      <c r="J42" s="25">
        <v>74654.24</v>
      </c>
      <c r="K42" s="26">
        <v>87727.53</v>
      </c>
      <c r="L42" s="27"/>
      <c r="M42" s="50"/>
    </row>
    <row r="43" spans="2:14" ht="30" customHeight="1">
      <c r="B43" s="52" t="s">
        <v>109</v>
      </c>
      <c r="C43" s="3" t="s">
        <v>110</v>
      </c>
      <c r="D43" s="4">
        <f>D44+D45</f>
        <v>900</v>
      </c>
      <c r="E43" s="69">
        <v>10100</v>
      </c>
      <c r="F43" s="69">
        <f>F44</f>
        <v>10100</v>
      </c>
      <c r="G43" s="33">
        <v>49</v>
      </c>
      <c r="H43" s="9" t="s">
        <v>9</v>
      </c>
      <c r="I43" s="4">
        <v>198237.46</v>
      </c>
      <c r="J43" s="66"/>
      <c r="K43" s="10"/>
      <c r="L43" s="27"/>
      <c r="M43" s="50"/>
      <c r="N43" s="43"/>
    </row>
    <row r="44" spans="2:14" ht="18.75" customHeight="1">
      <c r="B44" s="34">
        <v>242</v>
      </c>
      <c r="C44" s="5" t="s">
        <v>111</v>
      </c>
      <c r="D44" s="32">
        <v>900</v>
      </c>
      <c r="E44" s="35">
        <v>10100</v>
      </c>
      <c r="F44" s="35">
        <v>10100</v>
      </c>
      <c r="G44" s="33"/>
      <c r="H44" s="5" t="s">
        <v>13</v>
      </c>
      <c r="I44" s="4"/>
      <c r="J44" s="25"/>
      <c r="K44" s="26"/>
      <c r="L44" s="27"/>
      <c r="N44" s="36"/>
    </row>
    <row r="45" spans="2:14" ht="18.75" customHeight="1">
      <c r="B45" s="34">
        <v>249</v>
      </c>
      <c r="C45" s="5" t="s">
        <v>201</v>
      </c>
      <c r="D45" s="32"/>
      <c r="E45" s="23"/>
      <c r="F45" s="23"/>
      <c r="G45" s="33"/>
      <c r="H45" s="5" t="s">
        <v>192</v>
      </c>
      <c r="I45" s="30">
        <v>198237.45</v>
      </c>
      <c r="J45" s="25"/>
      <c r="K45" s="26"/>
      <c r="L45" s="27"/>
      <c r="N45" s="36"/>
    </row>
    <row r="46" spans="2:14" ht="27.75" customHeight="1">
      <c r="B46" s="52" t="s">
        <v>112</v>
      </c>
      <c r="C46" s="3" t="s">
        <v>113</v>
      </c>
      <c r="D46" s="4">
        <v>916713.3</v>
      </c>
      <c r="E46" s="68">
        <v>1457231.4</v>
      </c>
      <c r="F46" s="68">
        <f>F49+F50+F51+F52-F53</f>
        <v>1629495.9900000002</v>
      </c>
      <c r="G46" s="33"/>
      <c r="H46" s="5"/>
      <c r="I46" s="30"/>
      <c r="J46" s="25"/>
      <c r="K46" s="26"/>
      <c r="L46" s="27"/>
      <c r="N46" s="36"/>
    </row>
    <row r="47" spans="2:14" ht="18.75" customHeight="1">
      <c r="B47" s="34" t="s">
        <v>114</v>
      </c>
      <c r="C47" s="5" t="s">
        <v>115</v>
      </c>
      <c r="D47" s="32"/>
      <c r="E47" s="23"/>
      <c r="F47" s="23"/>
      <c r="G47" s="29" t="s">
        <v>116</v>
      </c>
      <c r="H47" s="5" t="s">
        <v>117</v>
      </c>
      <c r="I47" s="30"/>
      <c r="J47" s="25"/>
      <c r="K47" s="26"/>
      <c r="L47" s="27"/>
      <c r="N47" s="36"/>
    </row>
    <row r="48" spans="2:14" ht="18.75" customHeight="1">
      <c r="B48" s="34" t="s">
        <v>118</v>
      </c>
      <c r="C48" s="5" t="s">
        <v>119</v>
      </c>
      <c r="D48" s="32"/>
      <c r="E48" s="23"/>
      <c r="F48" s="23"/>
      <c r="G48" s="29" t="s">
        <v>120</v>
      </c>
      <c r="H48" s="5" t="s">
        <v>89</v>
      </c>
      <c r="I48" s="30"/>
      <c r="J48" s="25"/>
      <c r="K48" s="26"/>
      <c r="L48" s="27"/>
      <c r="M48" s="50"/>
      <c r="N48" s="44"/>
    </row>
    <row r="49" spans="2:14" ht="18.75" customHeight="1">
      <c r="B49" s="34" t="s">
        <v>121</v>
      </c>
      <c r="C49" s="5" t="s">
        <v>122</v>
      </c>
      <c r="D49" s="32">
        <v>405218.46</v>
      </c>
      <c r="E49" s="23">
        <v>135175.42</v>
      </c>
      <c r="F49" s="23">
        <v>153011.52</v>
      </c>
      <c r="G49" s="33" t="s">
        <v>123</v>
      </c>
      <c r="H49" s="9" t="s">
        <v>124</v>
      </c>
      <c r="I49" s="4">
        <f>SUM(I50:I52)</f>
        <v>0</v>
      </c>
      <c r="J49" s="25"/>
      <c r="K49" s="26"/>
      <c r="L49" s="27"/>
      <c r="M49" s="50"/>
      <c r="N49" s="44"/>
    </row>
    <row r="50" spans="2:14" ht="18.75" customHeight="1">
      <c r="B50" s="34" t="s">
        <v>125</v>
      </c>
      <c r="C50" s="5" t="s">
        <v>126</v>
      </c>
      <c r="D50" s="32">
        <v>332390</v>
      </c>
      <c r="E50" s="23">
        <v>1328124.64</v>
      </c>
      <c r="F50" s="23">
        <v>1402398.66</v>
      </c>
      <c r="G50" s="29" t="s">
        <v>127</v>
      </c>
      <c r="H50" s="5" t="s">
        <v>128</v>
      </c>
      <c r="I50" s="30"/>
      <c r="J50" s="25"/>
      <c r="K50" s="26"/>
      <c r="L50" s="27"/>
      <c r="N50" s="43"/>
    </row>
    <row r="51" spans="2:12" ht="18.75" customHeight="1">
      <c r="B51" s="34" t="s">
        <v>129</v>
      </c>
      <c r="C51" s="5" t="s">
        <v>130</v>
      </c>
      <c r="D51" s="32">
        <v>32771.93</v>
      </c>
      <c r="E51" s="23">
        <v>86658.95</v>
      </c>
      <c r="F51" s="23">
        <v>146318.78</v>
      </c>
      <c r="G51" s="29"/>
      <c r="H51" s="5" t="s">
        <v>131</v>
      </c>
      <c r="I51" s="30"/>
      <c r="J51" s="25"/>
      <c r="K51" s="26"/>
      <c r="L51" s="27"/>
    </row>
    <row r="52" spans="2:12" ht="18.75" customHeight="1">
      <c r="B52" s="34" t="s">
        <v>132</v>
      </c>
      <c r="C52" s="5" t="s">
        <v>133</v>
      </c>
      <c r="D52" s="32">
        <v>247955.98</v>
      </c>
      <c r="E52" s="23">
        <v>130075.05</v>
      </c>
      <c r="F52" s="23">
        <v>170252.64</v>
      </c>
      <c r="G52" s="29" t="s">
        <v>134</v>
      </c>
      <c r="H52" s="5" t="s">
        <v>135</v>
      </c>
      <c r="I52" s="30"/>
      <c r="J52" s="25"/>
      <c r="K52" s="26"/>
      <c r="L52" s="27"/>
    </row>
    <row r="53" spans="2:12" ht="18.75" customHeight="1">
      <c r="B53" s="34" t="s">
        <v>136</v>
      </c>
      <c r="C53" s="5" t="s">
        <v>137</v>
      </c>
      <c r="D53" s="32">
        <v>-101623.07</v>
      </c>
      <c r="E53" s="23">
        <v>222802.66</v>
      </c>
      <c r="F53" s="23">
        <v>242485.61</v>
      </c>
      <c r="G53" s="29"/>
      <c r="H53" s="88" t="s">
        <v>199</v>
      </c>
      <c r="I53" s="90">
        <f>I40</f>
        <v>396474.91000000003</v>
      </c>
      <c r="J53" s="75">
        <f>J41+J43</f>
        <v>74654.24</v>
      </c>
      <c r="K53" s="77">
        <f>K41+K43</f>
        <v>87727.53</v>
      </c>
      <c r="L53" s="8"/>
    </row>
    <row r="54" spans="2:12" ht="18.75" customHeight="1">
      <c r="B54" s="34" t="s">
        <v>138</v>
      </c>
      <c r="C54" s="5" t="s">
        <v>139</v>
      </c>
      <c r="D54" s="32"/>
      <c r="E54" s="23"/>
      <c r="F54" s="23"/>
      <c r="G54" s="29"/>
      <c r="H54" s="89"/>
      <c r="I54" s="91"/>
      <c r="J54" s="76"/>
      <c r="K54" s="78"/>
      <c r="L54" s="8"/>
    </row>
    <row r="55" spans="2:12" ht="18.75" customHeight="1">
      <c r="B55" s="34" t="s">
        <v>140</v>
      </c>
      <c r="C55" s="5" t="s">
        <v>141</v>
      </c>
      <c r="D55" s="32"/>
      <c r="E55" s="23"/>
      <c r="F55" s="23"/>
      <c r="G55" s="54" t="s">
        <v>142</v>
      </c>
      <c r="H55" s="3" t="s">
        <v>143</v>
      </c>
      <c r="I55" s="4">
        <v>1029442.24</v>
      </c>
      <c r="J55" s="63"/>
      <c r="K55" s="10"/>
      <c r="L55" s="8"/>
    </row>
    <row r="56" spans="2:12" ht="40.5" customHeight="1">
      <c r="B56" s="52" t="s">
        <v>144</v>
      </c>
      <c r="C56" s="3" t="s">
        <v>145</v>
      </c>
      <c r="D56" s="4">
        <f>SUM(D57:D60)</f>
        <v>9066.95</v>
      </c>
      <c r="E56" s="68">
        <v>47766.17</v>
      </c>
      <c r="F56" s="68">
        <f>F57-F61</f>
        <v>52036.17</v>
      </c>
      <c r="G56" s="54">
        <v>50</v>
      </c>
      <c r="H56" s="3" t="s">
        <v>146</v>
      </c>
      <c r="I56" s="4">
        <v>335523.46</v>
      </c>
      <c r="J56" s="66">
        <v>2048160.21</v>
      </c>
      <c r="K56" s="67">
        <f>K57+K59</f>
        <v>2339224.62</v>
      </c>
      <c r="L56" s="8"/>
    </row>
    <row r="57" spans="2:12" ht="18.75" customHeight="1">
      <c r="B57" s="34" t="s">
        <v>147</v>
      </c>
      <c r="C57" s="5" t="s">
        <v>148</v>
      </c>
      <c r="D57" s="32">
        <v>9066.95</v>
      </c>
      <c r="E57" s="23">
        <v>64294.17</v>
      </c>
      <c r="F57" s="23">
        <v>68564.17</v>
      </c>
      <c r="G57" s="29" t="s">
        <v>149</v>
      </c>
      <c r="H57" s="5" t="s">
        <v>150</v>
      </c>
      <c r="I57" s="30">
        <v>290105.29</v>
      </c>
      <c r="J57" s="25">
        <v>2002466.71</v>
      </c>
      <c r="K57" s="26">
        <v>2293531.12</v>
      </c>
      <c r="L57" s="27"/>
    </row>
    <row r="58" spans="2:12" ht="18.75" customHeight="1">
      <c r="B58" s="34" t="s">
        <v>151</v>
      </c>
      <c r="C58" s="5" t="s">
        <v>152</v>
      </c>
      <c r="D58" s="32"/>
      <c r="E58" s="23"/>
      <c r="F58" s="23"/>
      <c r="G58" s="29" t="s">
        <v>153</v>
      </c>
      <c r="H58" s="5" t="s">
        <v>154</v>
      </c>
      <c r="I58" s="30">
        <v>-275.33</v>
      </c>
      <c r="J58" s="25"/>
      <c r="K58" s="26"/>
      <c r="L58" s="27"/>
    </row>
    <row r="59" spans="2:12" ht="18.75" customHeight="1">
      <c r="B59" s="34" t="s">
        <v>155</v>
      </c>
      <c r="C59" s="5" t="s">
        <v>156</v>
      </c>
      <c r="D59" s="32"/>
      <c r="E59" s="23"/>
      <c r="F59" s="23"/>
      <c r="G59" s="29" t="s">
        <v>157</v>
      </c>
      <c r="H59" s="5" t="s">
        <v>158</v>
      </c>
      <c r="I59" s="30">
        <v>45693.5</v>
      </c>
      <c r="J59" s="25">
        <v>45693.5</v>
      </c>
      <c r="K59" s="26">
        <v>45693.5</v>
      </c>
      <c r="L59" s="27"/>
    </row>
    <row r="60" spans="2:12" ht="18.75" customHeight="1">
      <c r="B60" s="34" t="s">
        <v>159</v>
      </c>
      <c r="C60" s="5" t="s">
        <v>160</v>
      </c>
      <c r="D60" s="32"/>
      <c r="E60" s="23"/>
      <c r="F60" s="23"/>
      <c r="G60" s="29" t="s">
        <v>161</v>
      </c>
      <c r="H60" s="5" t="s">
        <v>202</v>
      </c>
      <c r="I60" s="30"/>
      <c r="J60" s="25"/>
      <c r="K60" s="26"/>
      <c r="L60" s="27"/>
    </row>
    <row r="61" spans="2:12" ht="18.75" customHeight="1">
      <c r="B61" s="34">
        <v>268</v>
      </c>
      <c r="C61" s="5" t="s">
        <v>137</v>
      </c>
      <c r="D61" s="32"/>
      <c r="E61" s="23">
        <v>16528</v>
      </c>
      <c r="F61" s="23">
        <v>16528</v>
      </c>
      <c r="G61" s="54" t="s">
        <v>162</v>
      </c>
      <c r="H61" s="3" t="s">
        <v>163</v>
      </c>
      <c r="I61" s="4">
        <f>SUM(I62:I63)</f>
        <v>501880.86</v>
      </c>
      <c r="J61" s="63">
        <v>1348469.38</v>
      </c>
      <c r="K61" s="10">
        <f>K62+K63+K64</f>
        <v>1549291.07</v>
      </c>
      <c r="L61" s="8"/>
    </row>
    <row r="62" spans="2:12" ht="18.75" customHeight="1">
      <c r="B62" s="34"/>
      <c r="C62" s="5"/>
      <c r="D62" s="32"/>
      <c r="E62" s="23"/>
      <c r="F62" s="23"/>
      <c r="G62" s="29" t="s">
        <v>164</v>
      </c>
      <c r="H62" s="5" t="s">
        <v>165</v>
      </c>
      <c r="I62" s="30">
        <v>25788.41</v>
      </c>
      <c r="J62" s="25">
        <v>125498.48</v>
      </c>
      <c r="K62" s="26">
        <v>151758.32</v>
      </c>
      <c r="L62" s="27"/>
    </row>
    <row r="63" spans="2:12" ht="18.75" customHeight="1">
      <c r="B63" s="34"/>
      <c r="C63" s="5"/>
      <c r="D63" s="32"/>
      <c r="E63" s="23"/>
      <c r="F63" s="23"/>
      <c r="G63" s="29" t="s">
        <v>166</v>
      </c>
      <c r="H63" s="5" t="s">
        <v>167</v>
      </c>
      <c r="I63" s="30">
        <v>476092.45</v>
      </c>
      <c r="J63" s="25">
        <v>923689.47</v>
      </c>
      <c r="K63" s="26">
        <v>1098251.32</v>
      </c>
      <c r="L63" s="27"/>
    </row>
    <row r="64" spans="2:12" ht="18.75" customHeight="1">
      <c r="B64" s="34"/>
      <c r="C64" s="5"/>
      <c r="D64" s="32"/>
      <c r="E64" s="23"/>
      <c r="F64" s="23"/>
      <c r="G64" s="29"/>
      <c r="H64" s="5" t="s">
        <v>206</v>
      </c>
      <c r="I64" s="36"/>
      <c r="J64" s="25">
        <v>299281.43</v>
      </c>
      <c r="K64" s="26">
        <v>299281.43</v>
      </c>
      <c r="L64" s="27"/>
    </row>
    <row r="65" spans="2:12" ht="18.75" customHeight="1">
      <c r="B65" s="34"/>
      <c r="C65" s="5"/>
      <c r="D65" s="32"/>
      <c r="E65" s="23"/>
      <c r="F65" s="23"/>
      <c r="G65" s="54" t="s">
        <v>168</v>
      </c>
      <c r="H65" s="3" t="s">
        <v>169</v>
      </c>
      <c r="I65" s="4">
        <f>+I66</f>
        <v>0</v>
      </c>
      <c r="J65" s="25"/>
      <c r="K65" s="26"/>
      <c r="L65" s="27"/>
    </row>
    <row r="66" spans="2:12" ht="18.75" customHeight="1">
      <c r="B66" s="52" t="s">
        <v>170</v>
      </c>
      <c r="C66" s="3" t="s">
        <v>171</v>
      </c>
      <c r="D66" s="4">
        <f>SUM(D67:D70)</f>
        <v>0</v>
      </c>
      <c r="E66" s="23"/>
      <c r="F66" s="23"/>
      <c r="G66" s="29" t="s">
        <v>172</v>
      </c>
      <c r="H66" s="5" t="s">
        <v>169</v>
      </c>
      <c r="I66" s="30"/>
      <c r="J66" s="25"/>
      <c r="K66" s="26"/>
      <c r="L66" s="27"/>
    </row>
    <row r="67" spans="2:12" ht="18.75" customHeight="1">
      <c r="B67" s="34" t="s">
        <v>173</v>
      </c>
      <c r="C67" s="5" t="s">
        <v>174</v>
      </c>
      <c r="D67" s="32"/>
      <c r="E67" s="23"/>
      <c r="F67" s="23"/>
      <c r="G67" s="54" t="s">
        <v>175</v>
      </c>
      <c r="H67" s="3" t="s">
        <v>176</v>
      </c>
      <c r="I67" s="4">
        <f>+I68</f>
        <v>-49667.33</v>
      </c>
      <c r="J67" s="65"/>
      <c r="K67" s="7"/>
      <c r="L67" s="8"/>
    </row>
    <row r="68" spans="2:12" ht="18.75" customHeight="1">
      <c r="B68" s="34" t="s">
        <v>177</v>
      </c>
      <c r="C68" s="5" t="s">
        <v>97</v>
      </c>
      <c r="D68" s="32"/>
      <c r="E68" s="23"/>
      <c r="F68" s="23"/>
      <c r="G68" s="29" t="s">
        <v>178</v>
      </c>
      <c r="H68" s="5" t="s">
        <v>176</v>
      </c>
      <c r="I68" s="30">
        <v>-49667.33</v>
      </c>
      <c r="J68" s="25"/>
      <c r="K68" s="26"/>
      <c r="L68" s="27"/>
    </row>
    <row r="69" spans="2:12" ht="26.25" customHeight="1">
      <c r="B69" s="34" t="s">
        <v>179</v>
      </c>
      <c r="C69" s="5" t="s">
        <v>180</v>
      </c>
      <c r="D69" s="32"/>
      <c r="E69" s="23"/>
      <c r="F69" s="23"/>
      <c r="G69" s="54" t="s">
        <v>181</v>
      </c>
      <c r="H69" s="3" t="s">
        <v>182</v>
      </c>
      <c r="I69" s="4">
        <v>241705.25</v>
      </c>
      <c r="J69" s="66">
        <v>532420.75</v>
      </c>
      <c r="K69" s="67">
        <v>756191.1</v>
      </c>
      <c r="L69" s="8"/>
    </row>
    <row r="70" spans="2:12" ht="18.75" customHeight="1">
      <c r="B70" s="34" t="s">
        <v>183</v>
      </c>
      <c r="C70" s="5" t="s">
        <v>214</v>
      </c>
      <c r="D70" s="32"/>
      <c r="E70" s="23"/>
      <c r="F70" s="23"/>
      <c r="G70" s="29" t="s">
        <v>184</v>
      </c>
      <c r="H70" s="5" t="s">
        <v>218</v>
      </c>
      <c r="I70" s="30">
        <v>241705.25</v>
      </c>
      <c r="J70" s="65">
        <v>532420.75</v>
      </c>
      <c r="K70" s="7">
        <v>756191.1</v>
      </c>
      <c r="L70" s="27"/>
    </row>
    <row r="71" spans="2:12" ht="34.5" customHeight="1" thickBot="1">
      <c r="B71" s="45"/>
      <c r="C71" s="11" t="s">
        <v>185</v>
      </c>
      <c r="D71" s="46">
        <f>D40</f>
        <v>926680.25</v>
      </c>
      <c r="E71" s="70">
        <f>E41+E43+E46+E56</f>
        <v>1613040.67</v>
      </c>
      <c r="F71" s="70">
        <f>F41+F43+F46+F56</f>
        <v>1750202.2600000002</v>
      </c>
      <c r="G71" s="55"/>
      <c r="H71" s="11" t="s">
        <v>186</v>
      </c>
      <c r="I71" s="46">
        <f>I55</f>
        <v>1029442.24</v>
      </c>
      <c r="J71" s="66">
        <f>J56+J61+J69</f>
        <v>3929050.34</v>
      </c>
      <c r="K71" s="67">
        <f>K56+K61+K69</f>
        <v>4644706.79</v>
      </c>
      <c r="L71" s="6"/>
    </row>
    <row r="72" spans="2:12" ht="45.75" customHeight="1" thickBot="1">
      <c r="B72" s="15"/>
      <c r="C72" s="53" t="s">
        <v>187</v>
      </c>
      <c r="D72" s="47">
        <f>D40+D33+D26+D21+D15+D7</f>
        <v>2762682.24</v>
      </c>
      <c r="E72" s="72">
        <f>E7+E15+E21+E26+E33+E41+E43+E46+E56</f>
        <v>6832168.1</v>
      </c>
      <c r="F72" s="72">
        <f>F39+F71</f>
        <v>8788384.440000001</v>
      </c>
      <c r="G72" s="79" t="s">
        <v>196</v>
      </c>
      <c r="H72" s="80"/>
      <c r="I72" s="47">
        <f>I71+I40+I26+I18+I14+I8</f>
        <v>2960919.7</v>
      </c>
      <c r="J72" s="73">
        <f>J39+J53+J71</f>
        <v>6832168.1</v>
      </c>
      <c r="K72" s="74">
        <f>K39+K53+K71</f>
        <v>8788384.44</v>
      </c>
      <c r="L72" s="48"/>
    </row>
    <row r="73" spans="3:14" ht="45.75" customHeight="1">
      <c r="C73" s="59" t="s">
        <v>223</v>
      </c>
      <c r="D73" s="59" t="s">
        <v>210</v>
      </c>
      <c r="E73" s="60" t="s">
        <v>213</v>
      </c>
      <c r="F73" s="81" t="s">
        <v>210</v>
      </c>
      <c r="G73" s="81"/>
      <c r="H73" s="61" t="s">
        <v>211</v>
      </c>
      <c r="I73" s="61"/>
      <c r="J73" s="82" t="s">
        <v>208</v>
      </c>
      <c r="K73" s="82"/>
      <c r="L73" s="12"/>
      <c r="M73" s="12"/>
      <c r="N73" s="49"/>
    </row>
    <row r="74" spans="2:12" ht="18.75" customHeight="1">
      <c r="B74" s="13"/>
      <c r="C74" s="61" t="s">
        <v>207</v>
      </c>
      <c r="D74" s="61" t="s">
        <v>207</v>
      </c>
      <c r="E74" s="61" t="s">
        <v>207</v>
      </c>
      <c r="F74" s="82" t="s">
        <v>207</v>
      </c>
      <c r="G74" s="82"/>
      <c r="H74" s="61" t="s">
        <v>212</v>
      </c>
      <c r="I74" s="62"/>
      <c r="J74" s="82" t="s">
        <v>209</v>
      </c>
      <c r="K74" s="82"/>
      <c r="L74" s="12"/>
    </row>
    <row r="75" spans="2:12" ht="18.75" customHeight="1">
      <c r="B75" s="43"/>
      <c r="C75" s="13"/>
      <c r="D75" s="49"/>
      <c r="E75" s="49"/>
      <c r="F75" s="49"/>
      <c r="G75" s="49"/>
      <c r="H75" s="13"/>
      <c r="I75" s="49"/>
      <c r="J75" s="49"/>
      <c r="K75" s="12"/>
      <c r="L75" s="12"/>
    </row>
    <row r="76" ht="51.75" customHeight="1"/>
  </sheetData>
  <sheetProtection/>
  <mergeCells count="12">
    <mergeCell ref="B4:K4"/>
    <mergeCell ref="B39:C39"/>
    <mergeCell ref="G39:H39"/>
    <mergeCell ref="H53:H54"/>
    <mergeCell ref="I53:I54"/>
    <mergeCell ref="J53:J54"/>
    <mergeCell ref="K53:K54"/>
    <mergeCell ref="G72:H72"/>
    <mergeCell ref="F73:G73"/>
    <mergeCell ref="J73:K73"/>
    <mergeCell ref="F74:G74"/>
    <mergeCell ref="J74:K74"/>
  </mergeCells>
  <printOptions/>
  <pageMargins left="0.8267716535433072" right="0" top="0.35433070866141736" bottom="0" header="0.5118110236220472" footer="0.1968503937007874"/>
  <pageSetup horizontalDpi="300" verticalDpi="300" orientation="portrait" paperSize="9" scale="47" r:id="rId1"/>
  <rowBreaks count="1" manualBreakCount="1">
    <brk id="76" min="1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SERTAC</dc:creator>
  <cp:keywords/>
  <dc:description/>
  <cp:lastModifiedBy>Windows Kullanıcısı</cp:lastModifiedBy>
  <cp:lastPrinted>2018-02-13T10:54:11Z</cp:lastPrinted>
  <dcterms:created xsi:type="dcterms:W3CDTF">2010-03-06T21:19:55Z</dcterms:created>
  <dcterms:modified xsi:type="dcterms:W3CDTF">2018-02-13T11:00:28Z</dcterms:modified>
  <cp:category/>
  <cp:version/>
  <cp:contentType/>
  <cp:contentStatus/>
</cp:coreProperties>
</file>