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BİLANÇO-2015" sheetId="1" r:id="rId1"/>
  </sheets>
  <definedNames>
    <definedName name="_xlnm.Print_Area" localSheetId="0">'BİLANÇO-2015'!$B$2:$K$74</definedName>
  </definedNames>
  <calcPr fullCalcOnLoad="1"/>
</workbook>
</file>

<file path=xl/sharedStrings.xml><?xml version="1.0" encoding="utf-8"?>
<sst xmlns="http://schemas.openxmlformats.org/spreadsheetml/2006/main" count="233" uniqueCount="224">
  <si>
    <t>S.S. KASTAMONU KÖY KALKINMA VE DİĞER TARIMSAL AMAÇLI KOOPERATİFLER BİRLİĞİ AYRINTILI BİLANÇOSUDUR.</t>
  </si>
  <si>
    <t>1-</t>
  </si>
  <si>
    <t>DÖNEN VARLIKLAR</t>
  </si>
  <si>
    <t>KISA VADELİ YABANCI KAYNAKLAR</t>
  </si>
  <si>
    <t>10-</t>
  </si>
  <si>
    <t>Hazır Değerler</t>
  </si>
  <si>
    <t>100-</t>
  </si>
  <si>
    <t>Kasa</t>
  </si>
  <si>
    <t>30-</t>
  </si>
  <si>
    <t>Mali Borçlar</t>
  </si>
  <si>
    <t>101-</t>
  </si>
  <si>
    <t>Alınan Çekler</t>
  </si>
  <si>
    <t>300-</t>
  </si>
  <si>
    <t>Banka Kredileri</t>
  </si>
  <si>
    <t>102-</t>
  </si>
  <si>
    <t>Bankalar</t>
  </si>
  <si>
    <t>301-</t>
  </si>
  <si>
    <t>103-</t>
  </si>
  <si>
    <t>Verilen Çekler ve Ödeme Emir.(-)</t>
  </si>
  <si>
    <t>302-</t>
  </si>
  <si>
    <t>Ertelenmiş Fin.Kir.Borçlanma Mal. (-)</t>
  </si>
  <si>
    <t>104-</t>
  </si>
  <si>
    <t>AB Projeleri</t>
  </si>
  <si>
    <t>303-</t>
  </si>
  <si>
    <t xml:space="preserve">Uzun Vadeli Kredilerin </t>
  </si>
  <si>
    <t>309-</t>
  </si>
  <si>
    <t>Dıs Kaynaklı Krediler</t>
  </si>
  <si>
    <t>32-</t>
  </si>
  <si>
    <t>Ticari Borçlar</t>
  </si>
  <si>
    <t>12-</t>
  </si>
  <si>
    <t>Ticari Alacaklar</t>
  </si>
  <si>
    <t>320-</t>
  </si>
  <si>
    <t>Satıcılar</t>
  </si>
  <si>
    <t>120-</t>
  </si>
  <si>
    <t>Alıcılar</t>
  </si>
  <si>
    <t>Alınan Depozito ve Teminatlar</t>
  </si>
  <si>
    <t>33-</t>
  </si>
  <si>
    <t>Diğer Borçlar</t>
  </si>
  <si>
    <t>126-</t>
  </si>
  <si>
    <t>Verilen Depozito ve Teminatlar</t>
  </si>
  <si>
    <t>331-</t>
  </si>
  <si>
    <t>Ortaklara Borçlar</t>
  </si>
  <si>
    <t>127-</t>
  </si>
  <si>
    <t>Diğer Ticari Alacaklar</t>
  </si>
  <si>
    <t>332-</t>
  </si>
  <si>
    <t>İştiraklere Borçlar</t>
  </si>
  <si>
    <t>129-</t>
  </si>
  <si>
    <t>Şüpheli Ticari Alacaklar Karş. (-)</t>
  </si>
  <si>
    <t>335-</t>
  </si>
  <si>
    <t>Personele Borçlar</t>
  </si>
  <si>
    <t>13-</t>
  </si>
  <si>
    <t>Diğer Alacaklar</t>
  </si>
  <si>
    <t>336-</t>
  </si>
  <si>
    <t>Diğer Çeşitli Borçlar</t>
  </si>
  <si>
    <t>131-</t>
  </si>
  <si>
    <t>Ortaklardan Alacaklar</t>
  </si>
  <si>
    <t>337-</t>
  </si>
  <si>
    <t>Diğer Borç Senetleri Reeskontu (-)</t>
  </si>
  <si>
    <t>135-</t>
  </si>
  <si>
    <t>Personelden Alacaklar</t>
  </si>
  <si>
    <t>136-</t>
  </si>
  <si>
    <t>Diğer Çeşitli Alacaklar</t>
  </si>
  <si>
    <t>35-</t>
  </si>
  <si>
    <t>139-</t>
  </si>
  <si>
    <t>Şüpheli Diğer Alacaklar Karşılığı (-)</t>
  </si>
  <si>
    <t>36-</t>
  </si>
  <si>
    <t>Ödenecek Vergi ve Diğer Yüküm.</t>
  </si>
  <si>
    <t>15-</t>
  </si>
  <si>
    <t>Stoklar</t>
  </si>
  <si>
    <t>360-</t>
  </si>
  <si>
    <t>Ödenecek Vergi ve Fonları</t>
  </si>
  <si>
    <t>150-</t>
  </si>
  <si>
    <t>İlk Madde ve Malzeme</t>
  </si>
  <si>
    <t>361-</t>
  </si>
  <si>
    <t>Ödenecek Sosyal Güvenlik Kesintileri</t>
  </si>
  <si>
    <t>153-</t>
  </si>
  <si>
    <t>Ticari Mallar</t>
  </si>
  <si>
    <t>369-</t>
  </si>
  <si>
    <t>Ödenecek Diğer Yükümlülükler</t>
  </si>
  <si>
    <t>159-</t>
  </si>
  <si>
    <t>Verilen Sipariş Avansları</t>
  </si>
  <si>
    <t>180-</t>
  </si>
  <si>
    <t>Gelecek Aylara Ait Giderler</t>
  </si>
  <si>
    <t>181-</t>
  </si>
  <si>
    <t>Gelir Tahakkukları</t>
  </si>
  <si>
    <t>19-</t>
  </si>
  <si>
    <t>Diğer Dönen Varlıklar</t>
  </si>
  <si>
    <t>190-</t>
  </si>
  <si>
    <t>Devreden KDV</t>
  </si>
  <si>
    <t>Gider Tahakkukları</t>
  </si>
  <si>
    <t>191-</t>
  </si>
  <si>
    <t>İndirilecek KDV</t>
  </si>
  <si>
    <t>39-</t>
  </si>
  <si>
    <t>Diğer Kısa Vadeli Yabancı Kaynaklar</t>
  </si>
  <si>
    <t>193-</t>
  </si>
  <si>
    <t>Peşin Ödenen Vergiler ve Fonlar</t>
  </si>
  <si>
    <t>392-</t>
  </si>
  <si>
    <t>Diğer KDV</t>
  </si>
  <si>
    <t>195-</t>
  </si>
  <si>
    <t>İş Avansları</t>
  </si>
  <si>
    <t>393-</t>
  </si>
  <si>
    <t>Merkez Ve Şubeler Cari Hesabı</t>
  </si>
  <si>
    <t>198-</t>
  </si>
  <si>
    <t>ABH Projeleri</t>
  </si>
  <si>
    <t>399-</t>
  </si>
  <si>
    <t>Diğer Çeşitli Yabancı Kaynaklar</t>
  </si>
  <si>
    <t>2-</t>
  </si>
  <si>
    <t>DURAN VARLIKLAR</t>
  </si>
  <si>
    <t>4-</t>
  </si>
  <si>
    <t>24-</t>
  </si>
  <si>
    <t>Mali Duran Varlıklar</t>
  </si>
  <si>
    <t>İştirakler</t>
  </si>
  <si>
    <t>25-</t>
  </si>
  <si>
    <t>Maddi Duran Varlıklar</t>
  </si>
  <si>
    <t>250-</t>
  </si>
  <si>
    <t>Arazi ve Arsalar</t>
  </si>
  <si>
    <t>480-</t>
  </si>
  <si>
    <t>Gelecek Yıllara Ait Gelirler</t>
  </si>
  <si>
    <t>251-</t>
  </si>
  <si>
    <t>Yeraltı ve Yerüstü Düzenleri</t>
  </si>
  <si>
    <t>481-</t>
  </si>
  <si>
    <t>252-</t>
  </si>
  <si>
    <t>Binalar</t>
  </si>
  <si>
    <t>49-</t>
  </si>
  <si>
    <t>Diğer Uzun Vadeli Yabancı Kaynaklar</t>
  </si>
  <si>
    <t>253-</t>
  </si>
  <si>
    <t>Tesis, Makine ve Cihazlar</t>
  </si>
  <si>
    <t>492-</t>
  </si>
  <si>
    <t>Gelecek Yıllara Eklenen veya</t>
  </si>
  <si>
    <t>254-</t>
  </si>
  <si>
    <t>Taşıtlar</t>
  </si>
  <si>
    <t>Terkin Edilen KDV</t>
  </si>
  <si>
    <t>255-</t>
  </si>
  <si>
    <t>Demirbaşlar</t>
  </si>
  <si>
    <t>493-</t>
  </si>
  <si>
    <t>Tesise Katılma Payları</t>
  </si>
  <si>
    <t>257-</t>
  </si>
  <si>
    <t>Birikmiş Amortismanlar (-)</t>
  </si>
  <si>
    <t>258-</t>
  </si>
  <si>
    <t>Yapılmakta Olan Yatırımlar</t>
  </si>
  <si>
    <t>259-</t>
  </si>
  <si>
    <t>Verilen Avanslar</t>
  </si>
  <si>
    <t>5-</t>
  </si>
  <si>
    <t>ÖZKAYNAKLAR</t>
  </si>
  <si>
    <t>26-</t>
  </si>
  <si>
    <t>Maddi Olmayan Duran Varlıklar</t>
  </si>
  <si>
    <t>Ödenmiş Sermaye</t>
  </si>
  <si>
    <t>260-</t>
  </si>
  <si>
    <t>Haklar</t>
  </si>
  <si>
    <t>500-</t>
  </si>
  <si>
    <t>Sermaye</t>
  </si>
  <si>
    <t>261-</t>
  </si>
  <si>
    <t>Şerefiye</t>
  </si>
  <si>
    <t>501-</t>
  </si>
  <si>
    <t>Ödenmemiş Sermaye (-)</t>
  </si>
  <si>
    <t>262-</t>
  </si>
  <si>
    <t>Kuruluş ve Örgütleme Giderleri</t>
  </si>
  <si>
    <t>502-</t>
  </si>
  <si>
    <t>Sermaye Düzeltmesi Olumlu Farkları</t>
  </si>
  <si>
    <t>263-</t>
  </si>
  <si>
    <t>Araştırma ve Geliştirme Giderleri</t>
  </si>
  <si>
    <t>503-</t>
  </si>
  <si>
    <t>54-</t>
  </si>
  <si>
    <t>Kar Yedekleri</t>
  </si>
  <si>
    <t>540-</t>
  </si>
  <si>
    <t>Yasal Yedekler</t>
  </si>
  <si>
    <t>541-</t>
  </si>
  <si>
    <t>Statü Yedekleri</t>
  </si>
  <si>
    <t>57-</t>
  </si>
  <si>
    <t>Geçmiş Yıllar Karları</t>
  </si>
  <si>
    <t>29-</t>
  </si>
  <si>
    <t>Diğer Duran Varlıklar</t>
  </si>
  <si>
    <t>570-</t>
  </si>
  <si>
    <t>291-</t>
  </si>
  <si>
    <t>Gelecek Yıllarda İndirilecek KDV</t>
  </si>
  <si>
    <t>58-</t>
  </si>
  <si>
    <t>Geçmiş Yıllar Zararları (-)</t>
  </si>
  <si>
    <t>292-</t>
  </si>
  <si>
    <t>580-</t>
  </si>
  <si>
    <t>293-</t>
  </si>
  <si>
    <t>Gelecek Yılalr İhtiyacı Stoklar</t>
  </si>
  <si>
    <t>59-</t>
  </si>
  <si>
    <t>Dönem Net Karı (Zararı)</t>
  </si>
  <si>
    <t>294-</t>
  </si>
  <si>
    <t>590-</t>
  </si>
  <si>
    <t>DURAN VARLIKLAR TOPLAMI</t>
  </si>
  <si>
    <t>ÖZKAYNAKLAR TOPLAMI</t>
  </si>
  <si>
    <t>AKTİF (VARLIKLAR) TOPLAMI</t>
  </si>
  <si>
    <t>Diğer Hazır Değerler</t>
  </si>
  <si>
    <t>152-</t>
  </si>
  <si>
    <t>Mamuller</t>
  </si>
  <si>
    <t>Alınan Avanslar</t>
  </si>
  <si>
    <t>Diğer Mali Borçlar</t>
  </si>
  <si>
    <t>Diğer Ticari Borçlar</t>
  </si>
  <si>
    <t>DÖNEN VARLIKLAR TOPLAMI</t>
  </si>
  <si>
    <t xml:space="preserve">KISA VAD. YAB. KAY.TOPLAMI </t>
  </si>
  <si>
    <t>PASİF (KAYNAKLAR) TOPLAMI</t>
  </si>
  <si>
    <t>Finansal Kir.İşleml. Doğan Borçlar</t>
  </si>
  <si>
    <t>UZUN VADELİ YABANCI KAY.</t>
  </si>
  <si>
    <t>UZUN VADELİ YABANCI KAY.TOP.</t>
  </si>
  <si>
    <t>108-</t>
  </si>
  <si>
    <t>Diğer Mali Duran Var.Karşılığı (-)</t>
  </si>
  <si>
    <t>Sermaye Düz.i Olumsuz Farkları (-)</t>
  </si>
  <si>
    <t>Borç ve Gider Karşılıkları</t>
  </si>
  <si>
    <t>Dönem karı ver.ve diğ.yasal yüküm.</t>
  </si>
  <si>
    <t>Peşin ödenen ver.ve diğer yüküm.(-)</t>
  </si>
  <si>
    <t>Özel Fonlar</t>
  </si>
  <si>
    <t>ÜYE</t>
  </si>
  <si>
    <t>EROL AKAR</t>
  </si>
  <si>
    <t>BAŞKAN</t>
  </si>
  <si>
    <t>ŞEVKET YERLİ</t>
  </si>
  <si>
    <t>S.ÖZCAN ÖZDEMİR</t>
  </si>
  <si>
    <t>BAŞKAN YARDIMCISI</t>
  </si>
  <si>
    <t>Elden Çık. Stoklar Ve Mad.D.V.</t>
  </si>
  <si>
    <t xml:space="preserve">AKTİF (VARLIKLAR) </t>
  </si>
  <si>
    <t>PASİF (KAYNAKLAR)</t>
  </si>
  <si>
    <r>
      <t>İ</t>
    </r>
    <r>
      <rPr>
        <sz val="12"/>
        <rFont val="Calibri"/>
        <family val="2"/>
      </rPr>
      <t>ştiraklerden alacaklar</t>
    </r>
  </si>
  <si>
    <t>Dönem Net Karı (Vergi sonrası)</t>
  </si>
  <si>
    <t>Alacak senetleri</t>
  </si>
  <si>
    <t>"</t>
  </si>
  <si>
    <t>34-</t>
  </si>
  <si>
    <t>Yıllara Yaygın İnş. Ve On. Hak.</t>
  </si>
  <si>
    <t>NAFİZ ÇIKIRIK          CELAL ÇETİNKAYA</t>
  </si>
  <si>
    <t xml:space="preserve">            ÜYE                             ÜYE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</si>
</sst>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/mm/yyyy"/>
    <numFmt numFmtId="181" formatCode="#,##0.0"/>
  </numFmts>
  <fonts count="44">
    <font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180" fontId="19" fillId="0" borderId="10" xfId="0" applyNumberFormat="1" applyFont="1" applyFill="1" applyBorder="1" applyAlignment="1" applyProtection="1">
      <alignment horizontal="right" vertical="center"/>
      <protection/>
    </xf>
    <xf numFmtId="18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4" fontId="2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179" fontId="20" fillId="0" borderId="0" xfId="55" applyFont="1" applyBorder="1" applyAlignment="1">
      <alignment vertical="center"/>
    </xf>
    <xf numFmtId="179" fontId="20" fillId="0" borderId="14" xfId="55" applyFont="1" applyBorder="1" applyAlignment="1">
      <alignment horizontal="center" vertical="center"/>
    </xf>
    <xf numFmtId="179" fontId="20" fillId="0" borderId="0" xfId="55" applyFont="1" applyBorder="1" applyAlignment="1">
      <alignment horizontal="center" vertical="center"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4" fontId="19" fillId="0" borderId="14" xfId="0" applyNumberFormat="1" applyFont="1" applyFill="1" applyBorder="1" applyAlignment="1" applyProtection="1">
      <alignment horizontal="right" vertical="center"/>
      <protection/>
    </xf>
    <xf numFmtId="179" fontId="19" fillId="0" borderId="14" xfId="55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right" vertical="center"/>
    </xf>
    <xf numFmtId="0" fontId="19" fillId="0" borderId="16" xfId="0" applyNumberFormat="1" applyFont="1" applyFill="1" applyBorder="1" applyAlignment="1" applyProtection="1">
      <alignment horizontal="left" vertical="center"/>
      <protection/>
    </xf>
    <xf numFmtId="179" fontId="19" fillId="0" borderId="14" xfId="55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right" vertical="center"/>
      <protection/>
    </xf>
    <xf numFmtId="180" fontId="20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right" vertical="center"/>
      <protection/>
    </xf>
    <xf numFmtId="180" fontId="20" fillId="0" borderId="19" xfId="0" applyNumberFormat="1" applyFont="1" applyFill="1" applyBorder="1" applyAlignment="1" applyProtection="1">
      <alignment horizontal="right" vertical="center"/>
      <protection/>
    </xf>
    <xf numFmtId="18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right" vertical="center"/>
    </xf>
    <xf numFmtId="0" fontId="20" fillId="0" borderId="20" xfId="0" applyNumberFormat="1" applyFont="1" applyFill="1" applyBorder="1" applyAlignment="1" applyProtection="1">
      <alignment horizontal="right" vertical="center"/>
      <protection/>
    </xf>
    <xf numFmtId="4" fontId="20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>
      <alignment horizontal="right" vertical="center"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179" fontId="1" fillId="0" borderId="14" xfId="55" applyFont="1" applyBorder="1" applyAlignment="1">
      <alignment horizontal="right" vertical="center"/>
    </xf>
    <xf numFmtId="179" fontId="1" fillId="0" borderId="14" xfId="55" applyFont="1" applyBorder="1" applyAlignment="1">
      <alignment horizontal="center" vertical="center"/>
    </xf>
    <xf numFmtId="179" fontId="1" fillId="0" borderId="0" xfId="55" applyFont="1" applyBorder="1" applyAlignment="1">
      <alignment horizontal="center" vertical="center"/>
    </xf>
    <xf numFmtId="0" fontId="20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20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20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79" fontId="1" fillId="0" borderId="14" xfId="55" applyFont="1" applyFill="1" applyBorder="1" applyAlignment="1" applyProtection="1">
      <alignment horizontal="center" vertical="center"/>
      <protection/>
    </xf>
    <xf numFmtId="179" fontId="1" fillId="0" borderId="0" xfId="55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27" xfId="0" applyNumberFormat="1" applyFont="1" applyFill="1" applyBorder="1" applyAlignment="1" applyProtection="1">
      <alignment horizontal="right" vertical="center"/>
      <protection/>
    </xf>
    <xf numFmtId="4" fontId="20" fillId="0" borderId="28" xfId="0" applyNumberFormat="1" applyFont="1" applyFill="1" applyBorder="1" applyAlignment="1" applyProtection="1">
      <alignment horizontal="right" vertical="center"/>
      <protection/>
    </xf>
    <xf numFmtId="4" fontId="20" fillId="0" borderId="19" xfId="0" applyNumberFormat="1" applyFont="1" applyFill="1" applyBorder="1" applyAlignment="1" applyProtection="1">
      <alignment horizontal="right" vertical="center"/>
      <protection/>
    </xf>
    <xf numFmtId="179" fontId="20" fillId="0" borderId="0" xfId="55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4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horizontal="right" vertical="center"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0" fontId="19" fillId="0" borderId="23" xfId="0" applyNumberFormat="1" applyFont="1" applyFill="1" applyBorder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26" xfId="0" applyNumberFormat="1" applyFont="1" applyFill="1" applyBorder="1" applyAlignment="1" applyProtection="1">
      <alignment horizontal="right" vertical="center"/>
      <protection/>
    </xf>
    <xf numFmtId="179" fontId="21" fillId="0" borderId="30" xfId="55" applyFont="1" applyFill="1" applyBorder="1" applyAlignment="1" applyProtection="1">
      <alignment vertical="center"/>
      <protection/>
    </xf>
    <xf numFmtId="0" fontId="21" fillId="0" borderId="31" xfId="0" applyNumberFormat="1" applyFont="1" applyFill="1" applyBorder="1" applyAlignment="1" applyProtection="1">
      <alignment horizontal="left" vertical="center"/>
      <protection/>
    </xf>
    <xf numFmtId="179" fontId="1" fillId="0" borderId="14" xfId="55" applyFont="1" applyBorder="1" applyAlignment="1">
      <alignment vertical="center"/>
    </xf>
    <xf numFmtId="4" fontId="20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0" borderId="33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19" fillId="0" borderId="35" xfId="0" applyNumberFormat="1" applyFont="1" applyFill="1" applyBorder="1" applyAlignment="1" applyProtection="1">
      <alignment horizontal="right" vertical="center"/>
      <protection/>
    </xf>
    <xf numFmtId="0" fontId="19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36" xfId="0" applyNumberFormat="1" applyFont="1" applyFill="1" applyBorder="1" applyAlignment="1" applyProtection="1">
      <alignment horizontal="right" vertical="center" wrapText="1"/>
      <protection/>
    </xf>
    <xf numFmtId="0" fontId="19" fillId="0" borderId="24" xfId="0" applyNumberFormat="1" applyFont="1" applyFill="1" applyBorder="1" applyAlignment="1" applyProtection="1">
      <alignment horizontal="right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4" fontId="20" fillId="0" borderId="37" xfId="0" applyNumberFormat="1" applyFont="1" applyFill="1" applyBorder="1" applyAlignment="1" applyProtection="1">
      <alignment horizontal="right" vertical="center"/>
      <protection/>
    </xf>
    <xf numFmtId="4" fontId="20" fillId="0" borderId="36" xfId="0" applyNumberFormat="1" applyFont="1" applyFill="1" applyBorder="1" applyAlignment="1" applyProtection="1">
      <alignment horizontal="right" vertical="center"/>
      <protection/>
    </xf>
    <xf numFmtId="179" fontId="19" fillId="0" borderId="15" xfId="55" applyFont="1" applyBorder="1" applyAlignment="1">
      <alignment horizontal="center" vertical="center"/>
    </xf>
    <xf numFmtId="179" fontId="19" fillId="0" borderId="38" xfId="55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4"/>
  <sheetViews>
    <sheetView tabSelected="1" view="pageBreakPreview" zoomScale="75" zoomScaleNormal="75" zoomScaleSheetLayoutView="75" zoomScalePageLayoutView="0" workbookViewId="0" topLeftCell="A61">
      <selection activeCell="B2" sqref="B2:K73"/>
    </sheetView>
  </sheetViews>
  <sheetFormatPr defaultColWidth="9.140625" defaultRowHeight="18.75" customHeight="1"/>
  <cols>
    <col min="1" max="1" width="9.140625" style="17" customWidth="1"/>
    <col min="2" max="2" width="6.8515625" style="17" customWidth="1"/>
    <col min="3" max="3" width="38.57421875" style="43" customWidth="1"/>
    <col min="4" max="4" width="20.00390625" style="58" hidden="1" customWidth="1"/>
    <col min="5" max="5" width="19.8515625" style="58" customWidth="1"/>
    <col min="6" max="6" width="19.28125" style="58" customWidth="1"/>
    <col min="7" max="7" width="8.140625" style="17" customWidth="1"/>
    <col min="8" max="8" width="43.140625" style="43" customWidth="1"/>
    <col min="9" max="9" width="17.421875" style="17" hidden="1" customWidth="1"/>
    <col min="10" max="10" width="24.140625" style="71" customWidth="1"/>
    <col min="11" max="11" width="24.140625" style="59" customWidth="1"/>
    <col min="12" max="12" width="25.7109375" style="59" customWidth="1"/>
    <col min="13" max="13" width="13.28125" style="17" bestFit="1" customWidth="1"/>
    <col min="14" max="14" width="18.140625" style="17" customWidth="1"/>
    <col min="15" max="16384" width="9.140625" style="17" customWidth="1"/>
  </cols>
  <sheetData>
    <row r="2" spans="2:12" ht="47.25" customHeight="1" thickBot="1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15"/>
    </row>
    <row r="3" spans="2:14" ht="30" customHeight="1" thickBot="1">
      <c r="B3" s="18"/>
      <c r="C3" s="63" t="s">
        <v>214</v>
      </c>
      <c r="D3" s="19">
        <v>40178</v>
      </c>
      <c r="E3" s="1">
        <v>42004</v>
      </c>
      <c r="F3" s="1">
        <v>42369</v>
      </c>
      <c r="G3" s="20"/>
      <c r="H3" s="63" t="s">
        <v>215</v>
      </c>
      <c r="I3" s="21">
        <v>40178</v>
      </c>
      <c r="J3" s="2">
        <v>42004</v>
      </c>
      <c r="K3" s="2">
        <v>42369</v>
      </c>
      <c r="L3" s="22"/>
      <c r="N3" s="23"/>
    </row>
    <row r="4" spans="2:12" ht="29.25" customHeight="1">
      <c r="B4" s="24" t="s">
        <v>1</v>
      </c>
      <c r="C4" s="67" t="s">
        <v>2</v>
      </c>
      <c r="D4" s="25"/>
      <c r="E4" s="26"/>
      <c r="F4" s="26"/>
      <c r="G4" s="27"/>
      <c r="H4" s="67" t="s">
        <v>3</v>
      </c>
      <c r="I4" s="4"/>
      <c r="J4" s="68"/>
      <c r="K4" s="29"/>
      <c r="L4" s="30"/>
    </row>
    <row r="5" spans="2:12" ht="33.75" customHeight="1">
      <c r="B5" s="31" t="s">
        <v>4</v>
      </c>
      <c r="C5" s="3" t="s">
        <v>5</v>
      </c>
      <c r="D5" s="4">
        <f>D11+D10+D9+D8+D7+D6</f>
        <v>126620.58</v>
      </c>
      <c r="E5" s="60">
        <f>E11+E10+E9+E8+E7+E6</f>
        <v>713008.97</v>
      </c>
      <c r="F5" s="60">
        <f>F6+F7+F8+F9+F10+F11</f>
        <v>657467.6900000001</v>
      </c>
      <c r="G5" s="32"/>
      <c r="H5" s="9"/>
      <c r="I5" s="33"/>
      <c r="J5" s="68"/>
      <c r="K5" s="29"/>
      <c r="L5" s="30"/>
    </row>
    <row r="6" spans="2:12" ht="18.75" customHeight="1">
      <c r="B6" s="34" t="s">
        <v>6</v>
      </c>
      <c r="C6" s="5" t="s">
        <v>7</v>
      </c>
      <c r="D6" s="35">
        <v>1297.47</v>
      </c>
      <c r="E6" s="26">
        <v>3900.64</v>
      </c>
      <c r="F6" s="26">
        <v>4738.41</v>
      </c>
      <c r="G6" s="64" t="s">
        <v>8</v>
      </c>
      <c r="H6" s="3" t="s">
        <v>9</v>
      </c>
      <c r="I6" s="4">
        <f>I11+I7</f>
        <v>301609.18</v>
      </c>
      <c r="J6" s="14">
        <v>0.01</v>
      </c>
      <c r="K6" s="11">
        <v>0.01</v>
      </c>
      <c r="L6" s="6"/>
    </row>
    <row r="7" spans="2:12" ht="18.75" customHeight="1">
      <c r="B7" s="34" t="s">
        <v>10</v>
      </c>
      <c r="C7" s="5" t="s">
        <v>11</v>
      </c>
      <c r="D7" s="35">
        <v>0</v>
      </c>
      <c r="E7" s="26">
        <v>144393</v>
      </c>
      <c r="F7" s="26"/>
      <c r="G7" s="32" t="s">
        <v>12</v>
      </c>
      <c r="H7" s="5" t="s">
        <v>13</v>
      </c>
      <c r="I7" s="33">
        <v>10000</v>
      </c>
      <c r="J7" s="29">
        <v>0.01</v>
      </c>
      <c r="K7" s="29">
        <v>0.01</v>
      </c>
      <c r="L7" s="30"/>
    </row>
    <row r="8" spans="2:12" ht="18.75" customHeight="1">
      <c r="B8" s="34" t="s">
        <v>14</v>
      </c>
      <c r="C8" s="5" t="s">
        <v>15</v>
      </c>
      <c r="D8" s="35">
        <v>125175.11</v>
      </c>
      <c r="E8" s="26">
        <v>564715.33</v>
      </c>
      <c r="F8" s="26">
        <v>652729.28</v>
      </c>
      <c r="G8" s="32" t="s">
        <v>16</v>
      </c>
      <c r="H8" s="5" t="s">
        <v>197</v>
      </c>
      <c r="I8" s="33"/>
      <c r="J8" s="29"/>
      <c r="K8" s="29"/>
      <c r="L8" s="30"/>
    </row>
    <row r="9" spans="2:12" ht="18.75" customHeight="1">
      <c r="B9" s="34" t="s">
        <v>17</v>
      </c>
      <c r="C9" s="5" t="s">
        <v>18</v>
      </c>
      <c r="D9" s="35"/>
      <c r="E9" s="26"/>
      <c r="F9" s="26"/>
      <c r="G9" s="32" t="s">
        <v>19</v>
      </c>
      <c r="H9" s="5" t="s">
        <v>20</v>
      </c>
      <c r="I9" s="33"/>
      <c r="J9" s="29"/>
      <c r="K9" s="29"/>
      <c r="L9" s="30"/>
    </row>
    <row r="10" spans="2:12" ht="18.75" customHeight="1">
      <c r="B10" s="34" t="s">
        <v>21</v>
      </c>
      <c r="C10" s="5" t="s">
        <v>22</v>
      </c>
      <c r="D10" s="35">
        <v>0</v>
      </c>
      <c r="E10" s="26"/>
      <c r="F10" s="26"/>
      <c r="G10" s="32" t="s">
        <v>23</v>
      </c>
      <c r="H10" s="5" t="s">
        <v>24</v>
      </c>
      <c r="I10" s="33"/>
      <c r="J10" s="29"/>
      <c r="K10" s="29"/>
      <c r="L10" s="30"/>
    </row>
    <row r="11" spans="2:12" ht="18.75" customHeight="1">
      <c r="B11" s="34" t="s">
        <v>200</v>
      </c>
      <c r="C11" s="5" t="s">
        <v>188</v>
      </c>
      <c r="D11" s="35">
        <v>148</v>
      </c>
      <c r="E11" s="26"/>
      <c r="F11" s="26"/>
      <c r="G11" s="32" t="s">
        <v>25</v>
      </c>
      <c r="H11" s="5" t="s">
        <v>26</v>
      </c>
      <c r="I11" s="33">
        <v>291609.18</v>
      </c>
      <c r="J11" s="29"/>
      <c r="K11" s="29"/>
      <c r="L11" s="30"/>
    </row>
    <row r="12" spans="2:12" ht="26.25" customHeight="1">
      <c r="B12" s="37"/>
      <c r="C12" s="5"/>
      <c r="D12" s="35"/>
      <c r="E12" s="38"/>
      <c r="F12" s="38"/>
      <c r="G12" s="64" t="s">
        <v>27</v>
      </c>
      <c r="H12" s="3" t="s">
        <v>28</v>
      </c>
      <c r="I12" s="4">
        <f>I15+I14+I13</f>
        <v>1064655.09</v>
      </c>
      <c r="J12" s="11">
        <f>J13+J14+J15</f>
        <v>1548626.62</v>
      </c>
      <c r="K12" s="11">
        <f>K13+K14+K15</f>
        <v>2540962.54</v>
      </c>
      <c r="L12" s="8"/>
    </row>
    <row r="13" spans="2:12" ht="28.5" customHeight="1">
      <c r="B13" s="31" t="s">
        <v>29</v>
      </c>
      <c r="C13" s="3" t="s">
        <v>30</v>
      </c>
      <c r="D13" s="4">
        <f>D16+D14</f>
        <v>1421923.9200000002</v>
      </c>
      <c r="E13" s="60">
        <f>E18+E17+E16+E15+E14</f>
        <v>2486200.27</v>
      </c>
      <c r="F13" s="60">
        <f>F14+F15+F16+F17+F18</f>
        <v>3620458.17</v>
      </c>
      <c r="G13" s="32" t="s">
        <v>31</v>
      </c>
      <c r="H13" s="5" t="s">
        <v>32</v>
      </c>
      <c r="I13" s="33">
        <v>1048492.42</v>
      </c>
      <c r="J13" s="29">
        <v>1542750.32</v>
      </c>
      <c r="K13" s="29">
        <v>2540962.54</v>
      </c>
      <c r="L13" s="30"/>
    </row>
    <row r="14" spans="2:12" ht="18.75" customHeight="1">
      <c r="B14" s="37" t="s">
        <v>33</v>
      </c>
      <c r="C14" s="5" t="s">
        <v>34</v>
      </c>
      <c r="D14" s="35">
        <v>1414661.09</v>
      </c>
      <c r="E14" s="26">
        <v>2281063.75</v>
      </c>
      <c r="F14" s="26">
        <v>3224632.63</v>
      </c>
      <c r="G14" s="32">
        <v>326</v>
      </c>
      <c r="H14" s="5" t="s">
        <v>35</v>
      </c>
      <c r="I14" s="33">
        <v>5000</v>
      </c>
      <c r="J14" s="29"/>
      <c r="K14" s="29"/>
      <c r="L14" s="30"/>
    </row>
    <row r="15" spans="2:12" ht="18.75" customHeight="1">
      <c r="B15" s="37">
        <v>121</v>
      </c>
      <c r="C15" s="5" t="s">
        <v>218</v>
      </c>
      <c r="D15" s="35"/>
      <c r="E15" s="26">
        <v>0</v>
      </c>
      <c r="F15" s="26">
        <v>182200</v>
      </c>
      <c r="G15" s="32">
        <v>329</v>
      </c>
      <c r="H15" s="5" t="s">
        <v>193</v>
      </c>
      <c r="I15" s="39">
        <v>11162.67</v>
      </c>
      <c r="J15" s="29">
        <v>5876.3</v>
      </c>
      <c r="K15" s="29"/>
      <c r="L15" s="30"/>
    </row>
    <row r="16" spans="2:12" ht="24.75" customHeight="1">
      <c r="B16" s="37" t="s">
        <v>38</v>
      </c>
      <c r="C16" s="5" t="s">
        <v>39</v>
      </c>
      <c r="D16" s="35">
        <v>7262.83</v>
      </c>
      <c r="E16" s="26">
        <v>4652.83</v>
      </c>
      <c r="F16" s="26">
        <v>4652.83</v>
      </c>
      <c r="G16" s="64" t="s">
        <v>36</v>
      </c>
      <c r="H16" s="3" t="s">
        <v>37</v>
      </c>
      <c r="I16" s="4">
        <f>I22+I21+I20+I19+I18+I17</f>
        <v>158348.25</v>
      </c>
      <c r="J16" s="11">
        <f>J17+J18+J19+J20+J22</f>
        <v>75161.87000000001</v>
      </c>
      <c r="K16" s="11">
        <f>K17+K18+K19+K20+K21</f>
        <v>140199.95</v>
      </c>
      <c r="L16" s="30"/>
    </row>
    <row r="17" spans="2:12" ht="18.75" customHeight="1">
      <c r="B17" s="37" t="s">
        <v>42</v>
      </c>
      <c r="C17" s="5" t="s">
        <v>43</v>
      </c>
      <c r="D17" s="35"/>
      <c r="E17" s="26"/>
      <c r="F17" s="26"/>
      <c r="G17" s="32" t="s">
        <v>40</v>
      </c>
      <c r="H17" s="5" t="s">
        <v>41</v>
      </c>
      <c r="I17" s="33">
        <v>386.62</v>
      </c>
      <c r="J17" s="29">
        <v>72544.27</v>
      </c>
      <c r="K17" s="29">
        <v>129126.69</v>
      </c>
      <c r="L17" s="30"/>
    </row>
    <row r="18" spans="2:12" ht="18.75" customHeight="1">
      <c r="B18" s="37" t="s">
        <v>46</v>
      </c>
      <c r="C18" s="5" t="s">
        <v>47</v>
      </c>
      <c r="D18" s="35"/>
      <c r="E18" s="26">
        <v>200483.69</v>
      </c>
      <c r="F18" s="26">
        <v>208972.71</v>
      </c>
      <c r="G18" s="32" t="s">
        <v>44</v>
      </c>
      <c r="H18" s="5" t="s">
        <v>45</v>
      </c>
      <c r="I18" s="33">
        <v>144000</v>
      </c>
      <c r="J18" s="29"/>
      <c r="K18" s="29"/>
      <c r="L18" s="30"/>
    </row>
    <row r="19" spans="2:12" ht="28.5" customHeight="1">
      <c r="B19" s="31" t="s">
        <v>50</v>
      </c>
      <c r="C19" s="3" t="s">
        <v>51</v>
      </c>
      <c r="D19" s="4">
        <f>D23+D22+D21+D20</f>
        <v>41522.67</v>
      </c>
      <c r="E19" s="60">
        <f>E23+E22+E21+E20</f>
        <v>26501.51</v>
      </c>
      <c r="F19" s="60">
        <f>F20+F21+F22+F23</f>
        <v>44470.82</v>
      </c>
      <c r="G19" s="32" t="s">
        <v>48</v>
      </c>
      <c r="H19" s="5" t="s">
        <v>49</v>
      </c>
      <c r="I19" s="33">
        <v>7293.88</v>
      </c>
      <c r="J19" s="29"/>
      <c r="K19" s="29">
        <v>3784.7</v>
      </c>
      <c r="L19" s="30"/>
    </row>
    <row r="20" spans="2:12" ht="18.75" customHeight="1">
      <c r="B20" s="37" t="s">
        <v>54</v>
      </c>
      <c r="C20" s="5" t="s">
        <v>55</v>
      </c>
      <c r="D20" s="35">
        <v>0</v>
      </c>
      <c r="E20" s="26"/>
      <c r="F20" s="26"/>
      <c r="G20" s="32" t="s">
        <v>52</v>
      </c>
      <c r="H20" s="5" t="s">
        <v>53</v>
      </c>
      <c r="I20" s="33">
        <v>5527.73</v>
      </c>
      <c r="J20" s="29">
        <v>2617.6</v>
      </c>
      <c r="K20" s="29">
        <v>7288.56</v>
      </c>
      <c r="L20" s="30"/>
    </row>
    <row r="21" spans="2:12" ht="18.75" customHeight="1">
      <c r="B21" s="37" t="s">
        <v>58</v>
      </c>
      <c r="C21" s="5" t="s">
        <v>59</v>
      </c>
      <c r="D21" s="35">
        <v>17022.67</v>
      </c>
      <c r="E21" s="26">
        <v>23280.51</v>
      </c>
      <c r="F21" s="26">
        <v>43620.56</v>
      </c>
      <c r="G21" s="32" t="s">
        <v>56</v>
      </c>
      <c r="H21" s="5" t="s">
        <v>57</v>
      </c>
      <c r="I21" s="33"/>
      <c r="J21" s="29"/>
      <c r="K21" s="29"/>
      <c r="L21" s="30"/>
    </row>
    <row r="22" spans="2:12" ht="18.75" customHeight="1">
      <c r="B22" s="37" t="s">
        <v>60</v>
      </c>
      <c r="C22" s="5" t="s">
        <v>61</v>
      </c>
      <c r="D22" s="35">
        <v>24500</v>
      </c>
      <c r="E22" s="26">
        <v>3221</v>
      </c>
      <c r="F22" s="26">
        <v>850.26</v>
      </c>
      <c r="G22" s="72" t="s">
        <v>220</v>
      </c>
      <c r="H22" s="3" t="s">
        <v>191</v>
      </c>
      <c r="I22" s="33">
        <v>1140.02</v>
      </c>
      <c r="J22" s="29"/>
      <c r="K22" s="29"/>
      <c r="L22" s="30"/>
    </row>
    <row r="23" spans="2:12" ht="18.75" customHeight="1">
      <c r="B23" s="37" t="s">
        <v>63</v>
      </c>
      <c r="C23" s="5" t="s">
        <v>64</v>
      </c>
      <c r="D23" s="35"/>
      <c r="E23" s="26"/>
      <c r="F23" s="26"/>
      <c r="G23" s="72" t="s">
        <v>62</v>
      </c>
      <c r="H23" s="3" t="s">
        <v>221</v>
      </c>
      <c r="I23" s="40"/>
      <c r="J23" s="29"/>
      <c r="K23" s="29"/>
      <c r="L23" s="30"/>
    </row>
    <row r="24" spans="2:12" ht="24.75" customHeight="1">
      <c r="B24" s="31" t="s">
        <v>67</v>
      </c>
      <c r="C24" s="3" t="s">
        <v>68</v>
      </c>
      <c r="D24" s="4">
        <f>D30+D29+D28+D27+D26+D25</f>
        <v>129033.89</v>
      </c>
      <c r="E24" s="60">
        <f>E30+E29+E28+E27+E26+E25</f>
        <v>162393.82</v>
      </c>
      <c r="F24" s="60">
        <f>F25+F26+F27+F28+F29+F30</f>
        <v>179203.16</v>
      </c>
      <c r="G24" s="64" t="s">
        <v>65</v>
      </c>
      <c r="H24" s="3" t="s">
        <v>66</v>
      </c>
      <c r="I24" s="4">
        <f>I26+I25</f>
        <v>10390.029999999999</v>
      </c>
      <c r="J24" s="11">
        <f>J25+J26</f>
        <v>28397.22</v>
      </c>
      <c r="K24" s="11">
        <f>K25+K26+K27</f>
        <v>47275.75</v>
      </c>
      <c r="L24" s="8" t="s">
        <v>219</v>
      </c>
    </row>
    <row r="25" spans="2:12" ht="18.75" customHeight="1">
      <c r="B25" s="37" t="s">
        <v>71</v>
      </c>
      <c r="C25" s="5" t="s">
        <v>72</v>
      </c>
      <c r="D25" s="35">
        <v>87437.14</v>
      </c>
      <c r="E25" s="26">
        <v>100906.81</v>
      </c>
      <c r="F25" s="26">
        <v>89001.97</v>
      </c>
      <c r="G25" s="32" t="s">
        <v>69</v>
      </c>
      <c r="H25" s="5" t="s">
        <v>70</v>
      </c>
      <c r="I25" s="33">
        <v>5088.04</v>
      </c>
      <c r="J25" s="29">
        <v>13923.85</v>
      </c>
      <c r="K25" s="29">
        <v>29639.66</v>
      </c>
      <c r="L25" s="30"/>
    </row>
    <row r="26" spans="2:12" ht="18.75" customHeight="1">
      <c r="B26" s="37" t="s">
        <v>189</v>
      </c>
      <c r="C26" s="5" t="s">
        <v>190</v>
      </c>
      <c r="D26" s="35">
        <v>5507.25</v>
      </c>
      <c r="E26" s="26">
        <v>4514.62</v>
      </c>
      <c r="F26" s="26">
        <v>6180.69</v>
      </c>
      <c r="G26" s="32" t="s">
        <v>73</v>
      </c>
      <c r="H26" s="5" t="s">
        <v>74</v>
      </c>
      <c r="I26" s="33">
        <v>5301.99</v>
      </c>
      <c r="J26" s="29">
        <v>14473.37</v>
      </c>
      <c r="K26" s="29">
        <v>17636.09</v>
      </c>
      <c r="L26" s="30"/>
    </row>
    <row r="27" spans="2:12" ht="18.75" customHeight="1">
      <c r="B27" s="37" t="s">
        <v>75</v>
      </c>
      <c r="C27" s="5" t="s">
        <v>76</v>
      </c>
      <c r="D27" s="35">
        <v>12550</v>
      </c>
      <c r="E27" s="26">
        <v>52198.89</v>
      </c>
      <c r="F27" s="26">
        <v>81842</v>
      </c>
      <c r="G27" s="32" t="s">
        <v>77</v>
      </c>
      <c r="H27" s="5" t="s">
        <v>78</v>
      </c>
      <c r="I27" s="33"/>
      <c r="J27" s="29"/>
      <c r="K27" s="29"/>
      <c r="L27" s="30"/>
    </row>
    <row r="28" spans="2:12" ht="18.75" customHeight="1">
      <c r="B28" s="37" t="s">
        <v>79</v>
      </c>
      <c r="C28" s="5" t="s">
        <v>80</v>
      </c>
      <c r="D28" s="35">
        <v>23539.5</v>
      </c>
      <c r="E28" s="26">
        <v>4773.5</v>
      </c>
      <c r="F28" s="26">
        <v>2178.5</v>
      </c>
      <c r="G28" s="64">
        <v>37</v>
      </c>
      <c r="H28" s="3" t="s">
        <v>203</v>
      </c>
      <c r="I28" s="4"/>
      <c r="J28" s="11">
        <f>J29-J30</f>
        <v>-2846.7000000000007</v>
      </c>
      <c r="K28" s="11">
        <f>K29-K30</f>
        <v>1265.1100000000006</v>
      </c>
      <c r="L28" s="8"/>
    </row>
    <row r="29" spans="2:12" ht="18.75" customHeight="1">
      <c r="B29" s="37" t="s">
        <v>81</v>
      </c>
      <c r="C29" s="5" t="s">
        <v>82</v>
      </c>
      <c r="D29" s="35"/>
      <c r="E29" s="26"/>
      <c r="F29" s="26"/>
      <c r="G29" s="32">
        <v>370</v>
      </c>
      <c r="H29" s="5" t="s">
        <v>204</v>
      </c>
      <c r="I29" s="40"/>
      <c r="J29" s="29">
        <v>29037.63</v>
      </c>
      <c r="K29" s="29">
        <v>26020.27</v>
      </c>
      <c r="L29" s="30"/>
    </row>
    <row r="30" spans="2:12" ht="18.75" customHeight="1">
      <c r="B30" s="37" t="s">
        <v>83</v>
      </c>
      <c r="C30" s="5" t="s">
        <v>84</v>
      </c>
      <c r="D30" s="35"/>
      <c r="E30" s="26"/>
      <c r="F30" s="26"/>
      <c r="G30" s="32">
        <v>371</v>
      </c>
      <c r="H30" s="5" t="s">
        <v>205</v>
      </c>
      <c r="I30" s="33"/>
      <c r="J30" s="29">
        <v>31884.33</v>
      </c>
      <c r="K30" s="29">
        <v>24755.16</v>
      </c>
      <c r="L30" s="30"/>
    </row>
    <row r="31" spans="2:12" ht="30" customHeight="1">
      <c r="B31" s="31" t="s">
        <v>85</v>
      </c>
      <c r="C31" s="3" t="s">
        <v>86</v>
      </c>
      <c r="D31" s="4">
        <f>D36+D35+D34+D33+D32</f>
        <v>116900.93</v>
      </c>
      <c r="E31" s="60">
        <f>E36+E35+E34+E33+E32</f>
        <v>166379.49</v>
      </c>
      <c r="F31" s="60">
        <f>F32+F33+F34+F35+F36</f>
        <v>215380.1</v>
      </c>
      <c r="G31" s="32"/>
      <c r="H31" s="5"/>
      <c r="I31" s="33"/>
      <c r="J31" s="29"/>
      <c r="K31" s="29"/>
      <c r="L31" s="30"/>
    </row>
    <row r="32" spans="2:12" ht="18.75" customHeight="1">
      <c r="B32" s="37" t="s">
        <v>87</v>
      </c>
      <c r="C32" s="5" t="s">
        <v>88</v>
      </c>
      <c r="D32" s="35">
        <v>72102.23</v>
      </c>
      <c r="E32" s="26">
        <v>4271.18</v>
      </c>
      <c r="F32" s="26"/>
      <c r="G32" s="64" t="s">
        <v>92</v>
      </c>
      <c r="H32" s="3" t="s">
        <v>93</v>
      </c>
      <c r="I32" s="4"/>
      <c r="J32" s="29"/>
      <c r="K32" s="29"/>
      <c r="L32" s="30"/>
    </row>
    <row r="33" spans="2:12" ht="18.75" customHeight="1">
      <c r="B33" s="37" t="s">
        <v>90</v>
      </c>
      <c r="C33" s="5" t="s">
        <v>91</v>
      </c>
      <c r="D33" s="35"/>
      <c r="E33" s="26"/>
      <c r="F33" s="26"/>
      <c r="G33" s="32" t="s">
        <v>96</v>
      </c>
      <c r="H33" s="5" t="s">
        <v>97</v>
      </c>
      <c r="I33" s="33"/>
      <c r="J33" s="29"/>
      <c r="K33" s="29"/>
      <c r="L33" s="30"/>
    </row>
    <row r="34" spans="2:12" ht="18.75" customHeight="1">
      <c r="B34" s="37" t="s">
        <v>94</v>
      </c>
      <c r="C34" s="5" t="s">
        <v>95</v>
      </c>
      <c r="D34" s="35">
        <v>16292.19</v>
      </c>
      <c r="E34" s="26"/>
      <c r="F34" s="26"/>
      <c r="G34" s="32" t="s">
        <v>100</v>
      </c>
      <c r="H34" s="5" t="s">
        <v>101</v>
      </c>
      <c r="I34" s="33"/>
      <c r="J34" s="29"/>
      <c r="K34" s="29"/>
      <c r="L34" s="30"/>
    </row>
    <row r="35" spans="2:12" ht="18.75" customHeight="1">
      <c r="B35" s="37" t="s">
        <v>98</v>
      </c>
      <c r="C35" s="5" t="s">
        <v>99</v>
      </c>
      <c r="D35" s="35">
        <v>28506.51</v>
      </c>
      <c r="E35" s="26">
        <v>162108.31</v>
      </c>
      <c r="F35" s="26">
        <v>215380.1</v>
      </c>
      <c r="G35" s="41" t="s">
        <v>104</v>
      </c>
      <c r="H35" s="5" t="s">
        <v>105</v>
      </c>
      <c r="I35" s="33"/>
      <c r="J35" s="29"/>
      <c r="K35" s="29"/>
      <c r="L35" s="30"/>
    </row>
    <row r="36" spans="2:12" ht="18.75" customHeight="1">
      <c r="B36" s="37" t="s">
        <v>102</v>
      </c>
      <c r="C36" s="5" t="s">
        <v>103</v>
      </c>
      <c r="D36" s="35"/>
      <c r="E36" s="38"/>
      <c r="F36" s="38"/>
      <c r="G36" s="42"/>
      <c r="I36" s="35"/>
      <c r="J36" s="44"/>
      <c r="K36" s="44"/>
      <c r="L36" s="45"/>
    </row>
    <row r="37" spans="2:12" ht="31.5" customHeight="1">
      <c r="B37" s="81" t="s">
        <v>194</v>
      </c>
      <c r="C37" s="82"/>
      <c r="D37" s="25">
        <v>1836001.99</v>
      </c>
      <c r="E37" s="10">
        <f>E31+E24+E19+E13+E5</f>
        <v>3554484.0599999996</v>
      </c>
      <c r="F37" s="10">
        <f>F31+F24+F19+F13+F5</f>
        <v>4716979.94</v>
      </c>
      <c r="G37" s="83" t="s">
        <v>195</v>
      </c>
      <c r="H37" s="84"/>
      <c r="I37" s="4">
        <f>I6+I12+I16+I24</f>
        <v>1535002.55</v>
      </c>
      <c r="J37" s="11">
        <f>J6+J12+J16+J24+J28</f>
        <v>1649339.0200000003</v>
      </c>
      <c r="K37" s="11">
        <f>K12+K16+K24+K28+K6</f>
        <v>2729703.36</v>
      </c>
      <c r="L37" s="8"/>
    </row>
    <row r="38" spans="2:12" ht="28.5" customHeight="1">
      <c r="B38" s="31" t="s">
        <v>106</v>
      </c>
      <c r="C38" s="3" t="s">
        <v>107</v>
      </c>
      <c r="D38" s="4">
        <f>D41+D44+D54+D64</f>
        <v>926680.25</v>
      </c>
      <c r="E38" s="26"/>
      <c r="F38" s="26"/>
      <c r="G38" s="36" t="s">
        <v>108</v>
      </c>
      <c r="H38" s="9" t="s">
        <v>198</v>
      </c>
      <c r="I38" s="4">
        <f>I41+I43+I47</f>
        <v>396474.91000000003</v>
      </c>
      <c r="J38" s="11"/>
      <c r="K38" s="11"/>
      <c r="L38" s="8"/>
    </row>
    <row r="39" spans="2:12" ht="28.5" customHeight="1">
      <c r="B39" s="62">
        <v>23</v>
      </c>
      <c r="C39" s="3" t="s">
        <v>51</v>
      </c>
      <c r="D39" s="4"/>
      <c r="E39" s="60">
        <f>E40</f>
        <v>83456</v>
      </c>
      <c r="F39" s="60">
        <f>F40</f>
        <v>95277</v>
      </c>
      <c r="G39" s="36">
        <v>43</v>
      </c>
      <c r="H39" s="9" t="s">
        <v>37</v>
      </c>
      <c r="I39" s="4">
        <v>198237.46</v>
      </c>
      <c r="J39" s="11">
        <f>J40</f>
        <v>46850.4</v>
      </c>
      <c r="K39" s="11">
        <f>K40</f>
        <v>53791.09</v>
      </c>
      <c r="L39" s="8"/>
    </row>
    <row r="40" spans="2:12" ht="28.5" customHeight="1">
      <c r="B40" s="37">
        <v>231</v>
      </c>
      <c r="C40" s="9" t="s">
        <v>216</v>
      </c>
      <c r="D40" s="4"/>
      <c r="E40" s="26">
        <v>83456</v>
      </c>
      <c r="F40" s="26">
        <v>95277</v>
      </c>
      <c r="G40" s="36"/>
      <c r="H40" s="5" t="s">
        <v>41</v>
      </c>
      <c r="I40" s="4"/>
      <c r="J40" s="29">
        <v>46850.4</v>
      </c>
      <c r="K40" s="29">
        <v>53791.09</v>
      </c>
      <c r="L40" s="30"/>
    </row>
    <row r="41" spans="2:14" ht="30" customHeight="1">
      <c r="B41" s="62" t="s">
        <v>109</v>
      </c>
      <c r="C41" s="3" t="s">
        <v>110</v>
      </c>
      <c r="D41" s="4">
        <f>D42+D43</f>
        <v>900</v>
      </c>
      <c r="E41" s="10">
        <f>E42</f>
        <v>10100</v>
      </c>
      <c r="F41" s="10">
        <f>F42</f>
        <v>10100</v>
      </c>
      <c r="G41" s="36">
        <v>49</v>
      </c>
      <c r="H41" s="9" t="s">
        <v>9</v>
      </c>
      <c r="I41" s="4">
        <v>198237.46</v>
      </c>
      <c r="J41" s="11">
        <f>J43</f>
        <v>205179.66</v>
      </c>
      <c r="K41" s="11">
        <f>K42+K43</f>
        <v>100179.66</v>
      </c>
      <c r="L41" s="30"/>
      <c r="N41" s="46"/>
    </row>
    <row r="42" spans="2:14" ht="18.75" customHeight="1">
      <c r="B42" s="37">
        <v>242</v>
      </c>
      <c r="C42" s="5" t="s">
        <v>111</v>
      </c>
      <c r="D42" s="35">
        <v>900</v>
      </c>
      <c r="E42" s="38">
        <v>10100</v>
      </c>
      <c r="F42" s="38">
        <v>10100</v>
      </c>
      <c r="G42" s="36"/>
      <c r="H42" s="5" t="s">
        <v>13</v>
      </c>
      <c r="I42" s="4"/>
      <c r="J42" s="29"/>
      <c r="K42" s="29"/>
      <c r="L42" s="30"/>
      <c r="N42" s="39"/>
    </row>
    <row r="43" spans="2:14" ht="18.75" customHeight="1">
      <c r="B43" s="37">
        <v>249</v>
      </c>
      <c r="C43" s="5" t="s">
        <v>201</v>
      </c>
      <c r="D43" s="35"/>
      <c r="E43" s="26"/>
      <c r="F43" s="26"/>
      <c r="G43" s="36"/>
      <c r="H43" s="5" t="s">
        <v>192</v>
      </c>
      <c r="I43" s="33">
        <v>198237.45</v>
      </c>
      <c r="J43" s="29">
        <v>205179.66</v>
      </c>
      <c r="K43" s="29">
        <v>100179.66</v>
      </c>
      <c r="L43" s="30"/>
      <c r="N43" s="39"/>
    </row>
    <row r="44" spans="2:14" ht="27.75" customHeight="1">
      <c r="B44" s="62" t="s">
        <v>112</v>
      </c>
      <c r="C44" s="3" t="s">
        <v>113</v>
      </c>
      <c r="D44" s="4">
        <v>916713.3</v>
      </c>
      <c r="E44" s="60">
        <f>E45+E46+E47+E48+E49+E50-E51</f>
        <v>1387493.7599999998</v>
      </c>
      <c r="F44" s="60">
        <f>F45+F46+F47+F48+F49+F50-F51</f>
        <v>1439269.88</v>
      </c>
      <c r="G44" s="36"/>
      <c r="H44" s="5"/>
      <c r="I44" s="33"/>
      <c r="J44" s="29"/>
      <c r="K44" s="29"/>
      <c r="L44" s="30"/>
      <c r="N44" s="39"/>
    </row>
    <row r="45" spans="2:14" ht="18.75" customHeight="1">
      <c r="B45" s="37" t="s">
        <v>114</v>
      </c>
      <c r="C45" s="5" t="s">
        <v>115</v>
      </c>
      <c r="D45" s="35"/>
      <c r="E45" s="26"/>
      <c r="F45" s="26"/>
      <c r="G45" s="32" t="s">
        <v>116</v>
      </c>
      <c r="H45" s="5" t="s">
        <v>117</v>
      </c>
      <c r="I45" s="33"/>
      <c r="J45" s="29"/>
      <c r="K45" s="29"/>
      <c r="L45" s="30"/>
      <c r="N45" s="39"/>
    </row>
    <row r="46" spans="2:14" ht="18.75" customHeight="1">
      <c r="B46" s="37" t="s">
        <v>118</v>
      </c>
      <c r="C46" s="5" t="s">
        <v>119</v>
      </c>
      <c r="D46" s="35"/>
      <c r="E46" s="26"/>
      <c r="F46" s="26"/>
      <c r="G46" s="32" t="s">
        <v>120</v>
      </c>
      <c r="H46" s="5" t="s">
        <v>89</v>
      </c>
      <c r="I46" s="33"/>
      <c r="J46" s="29"/>
      <c r="K46" s="29"/>
      <c r="L46" s="30"/>
      <c r="M46" s="58"/>
      <c r="N46" s="47"/>
    </row>
    <row r="47" spans="2:14" ht="18.75" customHeight="1">
      <c r="B47" s="37" t="s">
        <v>121</v>
      </c>
      <c r="C47" s="5" t="s">
        <v>122</v>
      </c>
      <c r="D47" s="35">
        <v>405218.46</v>
      </c>
      <c r="E47" s="26">
        <v>129249.58</v>
      </c>
      <c r="F47" s="26">
        <v>135175.42</v>
      </c>
      <c r="G47" s="36" t="s">
        <v>123</v>
      </c>
      <c r="H47" s="9" t="s">
        <v>124</v>
      </c>
      <c r="I47" s="4">
        <f>SUM(I48:I50)</f>
        <v>0</v>
      </c>
      <c r="J47" s="29"/>
      <c r="K47" s="29"/>
      <c r="L47" s="30"/>
      <c r="M47" s="58"/>
      <c r="N47" s="47"/>
    </row>
    <row r="48" spans="2:14" ht="18.75" customHeight="1">
      <c r="B48" s="37" t="s">
        <v>125</v>
      </c>
      <c r="C48" s="5" t="s">
        <v>126</v>
      </c>
      <c r="D48" s="35">
        <v>332390</v>
      </c>
      <c r="E48" s="26">
        <v>998564.89</v>
      </c>
      <c r="F48" s="26">
        <v>1018791.5</v>
      </c>
      <c r="G48" s="32" t="s">
        <v>127</v>
      </c>
      <c r="H48" s="5" t="s">
        <v>128</v>
      </c>
      <c r="I48" s="33"/>
      <c r="J48" s="29"/>
      <c r="K48" s="29"/>
      <c r="L48" s="30"/>
      <c r="N48" s="46"/>
    </row>
    <row r="49" spans="2:12" ht="18.75" customHeight="1">
      <c r="B49" s="37" t="s">
        <v>129</v>
      </c>
      <c r="C49" s="5" t="s">
        <v>130</v>
      </c>
      <c r="D49" s="35">
        <v>32771.93</v>
      </c>
      <c r="E49" s="26">
        <v>86658.95</v>
      </c>
      <c r="F49" s="26">
        <v>86658.95</v>
      </c>
      <c r="G49" s="32"/>
      <c r="H49" s="5" t="s">
        <v>131</v>
      </c>
      <c r="I49" s="33"/>
      <c r="J49" s="29"/>
      <c r="K49" s="29"/>
      <c r="L49" s="30"/>
    </row>
    <row r="50" spans="2:12" ht="18.75" customHeight="1">
      <c r="B50" s="37" t="s">
        <v>132</v>
      </c>
      <c r="C50" s="5" t="s">
        <v>133</v>
      </c>
      <c r="D50" s="35">
        <v>247955.98</v>
      </c>
      <c r="E50" s="26">
        <v>374692.19</v>
      </c>
      <c r="F50" s="26">
        <v>400315.86</v>
      </c>
      <c r="G50" s="32" t="s">
        <v>134</v>
      </c>
      <c r="H50" s="5" t="s">
        <v>135</v>
      </c>
      <c r="I50" s="33"/>
      <c r="J50" s="29"/>
      <c r="K50" s="29"/>
      <c r="L50" s="30"/>
    </row>
    <row r="51" spans="2:12" ht="18.75" customHeight="1">
      <c r="B51" s="37" t="s">
        <v>136</v>
      </c>
      <c r="C51" s="5" t="s">
        <v>137</v>
      </c>
      <c r="D51" s="35">
        <v>-101623.07</v>
      </c>
      <c r="E51" s="26">
        <v>201671.85</v>
      </c>
      <c r="F51" s="26">
        <v>201671.85</v>
      </c>
      <c r="G51" s="32"/>
      <c r="H51" s="85" t="s">
        <v>199</v>
      </c>
      <c r="I51" s="87">
        <f>I38</f>
        <v>396474.91000000003</v>
      </c>
      <c r="J51" s="89">
        <f>J39+J41</f>
        <v>252030.06</v>
      </c>
      <c r="K51" s="89">
        <f>K39+K41</f>
        <v>153970.75</v>
      </c>
      <c r="L51" s="8"/>
    </row>
    <row r="52" spans="2:12" ht="18.75" customHeight="1">
      <c r="B52" s="37" t="s">
        <v>138</v>
      </c>
      <c r="C52" s="5" t="s">
        <v>139</v>
      </c>
      <c r="D52" s="35"/>
      <c r="E52" s="26"/>
      <c r="F52" s="26"/>
      <c r="G52" s="32"/>
      <c r="H52" s="86"/>
      <c r="I52" s="88"/>
      <c r="J52" s="90"/>
      <c r="K52" s="90"/>
      <c r="L52" s="8"/>
    </row>
    <row r="53" spans="2:12" ht="18.75" customHeight="1">
      <c r="B53" s="37" t="s">
        <v>140</v>
      </c>
      <c r="C53" s="5" t="s">
        <v>141</v>
      </c>
      <c r="D53" s="35"/>
      <c r="E53" s="26"/>
      <c r="F53" s="26"/>
      <c r="G53" s="64" t="s">
        <v>142</v>
      </c>
      <c r="H53" s="3" t="s">
        <v>143</v>
      </c>
      <c r="I53" s="4">
        <v>1029442.24</v>
      </c>
      <c r="J53" s="11">
        <f>J69</f>
        <v>3158199.69</v>
      </c>
      <c r="K53" s="11">
        <f>K69</f>
        <v>3420677.67</v>
      </c>
      <c r="L53" s="8"/>
    </row>
    <row r="54" spans="2:12" ht="31.5" customHeight="1">
      <c r="B54" s="62" t="s">
        <v>144</v>
      </c>
      <c r="C54" s="3" t="s">
        <v>145</v>
      </c>
      <c r="D54" s="4">
        <f>SUM(D55:D58)</f>
        <v>9066.95</v>
      </c>
      <c r="E54" s="60">
        <f>E55+E56+E57+E58-E59</f>
        <v>24034.949999999997</v>
      </c>
      <c r="F54" s="60">
        <f>F55+F56+F57+F58-F59</f>
        <v>42724.96</v>
      </c>
      <c r="G54" s="64">
        <v>50</v>
      </c>
      <c r="H54" s="3" t="s">
        <v>146</v>
      </c>
      <c r="I54" s="4">
        <v>335523.46</v>
      </c>
      <c r="J54" s="11">
        <f>J55+J57</f>
        <v>1698758.8</v>
      </c>
      <c r="K54" s="11">
        <f>K55+K56+K57+K58</f>
        <v>1469577.42</v>
      </c>
      <c r="L54" s="8"/>
    </row>
    <row r="55" spans="2:12" ht="18.75" customHeight="1">
      <c r="B55" s="37" t="s">
        <v>147</v>
      </c>
      <c r="C55" s="5" t="s">
        <v>148</v>
      </c>
      <c r="D55" s="35">
        <v>9066.95</v>
      </c>
      <c r="E55" s="26">
        <v>40562.95</v>
      </c>
      <c r="F55" s="26">
        <v>59252.96</v>
      </c>
      <c r="G55" s="32" t="s">
        <v>149</v>
      </c>
      <c r="H55" s="5" t="s">
        <v>150</v>
      </c>
      <c r="I55" s="33">
        <v>290105.29</v>
      </c>
      <c r="J55" s="29">
        <v>1653065.3</v>
      </c>
      <c r="K55" s="29">
        <v>1423883.92</v>
      </c>
      <c r="L55" s="30"/>
    </row>
    <row r="56" spans="2:12" ht="18.75" customHeight="1">
      <c r="B56" s="37" t="s">
        <v>151</v>
      </c>
      <c r="C56" s="5" t="s">
        <v>152</v>
      </c>
      <c r="D56" s="35"/>
      <c r="E56" s="26"/>
      <c r="F56" s="26"/>
      <c r="G56" s="32" t="s">
        <v>153</v>
      </c>
      <c r="H56" s="5" t="s">
        <v>154</v>
      </c>
      <c r="I56" s="33">
        <v>-275.33</v>
      </c>
      <c r="J56" s="29"/>
      <c r="K56" s="29"/>
      <c r="L56" s="30"/>
    </row>
    <row r="57" spans="2:12" ht="18.75" customHeight="1">
      <c r="B57" s="37" t="s">
        <v>155</v>
      </c>
      <c r="C57" s="5" t="s">
        <v>156</v>
      </c>
      <c r="D57" s="35"/>
      <c r="E57" s="26"/>
      <c r="F57" s="26"/>
      <c r="G57" s="32" t="s">
        <v>157</v>
      </c>
      <c r="H57" s="5" t="s">
        <v>158</v>
      </c>
      <c r="I57" s="33">
        <v>45693.5</v>
      </c>
      <c r="J57" s="28">
        <v>45693.5</v>
      </c>
      <c r="K57" s="28">
        <v>45693.5</v>
      </c>
      <c r="L57" s="30"/>
    </row>
    <row r="58" spans="2:12" ht="18.75" customHeight="1">
      <c r="B58" s="37" t="s">
        <v>159</v>
      </c>
      <c r="C58" s="5" t="s">
        <v>160</v>
      </c>
      <c r="D58" s="35"/>
      <c r="E58" s="26"/>
      <c r="F58" s="26"/>
      <c r="G58" s="32" t="s">
        <v>161</v>
      </c>
      <c r="H58" s="5" t="s">
        <v>202</v>
      </c>
      <c r="I58" s="33"/>
      <c r="J58" s="29"/>
      <c r="K58" s="29"/>
      <c r="L58" s="30"/>
    </row>
    <row r="59" spans="2:12" ht="18.75" customHeight="1">
      <c r="B59" s="37">
        <v>268</v>
      </c>
      <c r="C59" s="5" t="s">
        <v>137</v>
      </c>
      <c r="D59" s="35"/>
      <c r="E59" s="26">
        <v>16528</v>
      </c>
      <c r="F59" s="26">
        <v>16528</v>
      </c>
      <c r="G59" s="64" t="s">
        <v>162</v>
      </c>
      <c r="H59" s="3" t="s">
        <v>163</v>
      </c>
      <c r="I59" s="4">
        <f>SUM(I60:I61)</f>
        <v>501880.86</v>
      </c>
      <c r="J59" s="7">
        <f>J62+J61+J60</f>
        <v>1132136.57</v>
      </c>
      <c r="K59" s="7">
        <f>K60+K61+K62</f>
        <v>1659399.3599999999</v>
      </c>
      <c r="L59" s="8"/>
    </row>
    <row r="60" spans="2:12" ht="18.75" customHeight="1">
      <c r="B60" s="37"/>
      <c r="C60" s="5"/>
      <c r="D60" s="35"/>
      <c r="E60" s="26"/>
      <c r="F60" s="26"/>
      <c r="G60" s="32" t="s">
        <v>164</v>
      </c>
      <c r="H60" s="5" t="s">
        <v>165</v>
      </c>
      <c r="I60" s="33">
        <v>25788.41</v>
      </c>
      <c r="J60" s="29">
        <v>94690.56</v>
      </c>
      <c r="K60" s="29">
        <v>110913.44</v>
      </c>
      <c r="L60" s="30"/>
    </row>
    <row r="61" spans="2:12" ht="18.75" customHeight="1">
      <c r="B61" s="37"/>
      <c r="C61" s="5"/>
      <c r="D61" s="35"/>
      <c r="E61" s="26"/>
      <c r="F61" s="26"/>
      <c r="G61" s="32" t="s">
        <v>166</v>
      </c>
      <c r="H61" s="5" t="s">
        <v>167</v>
      </c>
      <c r="I61" s="33">
        <v>476092.45</v>
      </c>
      <c r="J61" s="29">
        <v>738164.58</v>
      </c>
      <c r="K61" s="29">
        <v>1249204.49</v>
      </c>
      <c r="L61" s="30"/>
    </row>
    <row r="62" spans="2:12" ht="18.75" customHeight="1">
      <c r="B62" s="37"/>
      <c r="C62" s="5"/>
      <c r="D62" s="35"/>
      <c r="E62" s="26"/>
      <c r="F62" s="26"/>
      <c r="G62" s="32"/>
      <c r="H62" s="5" t="s">
        <v>206</v>
      </c>
      <c r="I62" s="39"/>
      <c r="J62" s="29">
        <v>299281.43</v>
      </c>
      <c r="K62" s="29">
        <v>299281.43</v>
      </c>
      <c r="L62" s="30"/>
    </row>
    <row r="63" spans="2:12" ht="18.75" customHeight="1">
      <c r="B63" s="37"/>
      <c r="C63" s="5"/>
      <c r="D63" s="35"/>
      <c r="E63" s="26"/>
      <c r="F63" s="26"/>
      <c r="G63" s="64" t="s">
        <v>168</v>
      </c>
      <c r="H63" s="3" t="s">
        <v>169</v>
      </c>
      <c r="I63" s="4">
        <f>+I64</f>
        <v>0</v>
      </c>
      <c r="J63" s="29"/>
      <c r="K63" s="29"/>
      <c r="L63" s="30"/>
    </row>
    <row r="64" spans="2:12" ht="18.75" customHeight="1">
      <c r="B64" s="62" t="s">
        <v>170</v>
      </c>
      <c r="C64" s="3" t="s">
        <v>171</v>
      </c>
      <c r="D64" s="4">
        <f>SUM(D65:D68)</f>
        <v>0</v>
      </c>
      <c r="E64" s="26"/>
      <c r="F64" s="26"/>
      <c r="G64" s="32" t="s">
        <v>172</v>
      </c>
      <c r="H64" s="5" t="s">
        <v>169</v>
      </c>
      <c r="I64" s="33"/>
      <c r="J64" s="29"/>
      <c r="K64" s="29"/>
      <c r="L64" s="30"/>
    </row>
    <row r="65" spans="2:12" ht="18.75" customHeight="1">
      <c r="B65" s="37" t="s">
        <v>173</v>
      </c>
      <c r="C65" s="5" t="s">
        <v>174</v>
      </c>
      <c r="D65" s="35"/>
      <c r="E65" s="26"/>
      <c r="F65" s="26"/>
      <c r="G65" s="64" t="s">
        <v>175</v>
      </c>
      <c r="H65" s="3" t="s">
        <v>176</v>
      </c>
      <c r="I65" s="4">
        <f>+I66</f>
        <v>-49667.33</v>
      </c>
      <c r="J65" s="7"/>
      <c r="K65" s="7"/>
      <c r="L65" s="8"/>
    </row>
    <row r="66" spans="2:12" ht="18.75" customHeight="1">
      <c r="B66" s="37" t="s">
        <v>177</v>
      </c>
      <c r="C66" s="5" t="s">
        <v>97</v>
      </c>
      <c r="D66" s="35"/>
      <c r="E66" s="26"/>
      <c r="F66" s="26"/>
      <c r="G66" s="32" t="s">
        <v>178</v>
      </c>
      <c r="H66" s="5" t="s">
        <v>176</v>
      </c>
      <c r="I66" s="33">
        <v>-49667.33</v>
      </c>
      <c r="J66" s="29"/>
      <c r="K66" s="29"/>
      <c r="L66" s="30"/>
    </row>
    <row r="67" spans="2:12" ht="26.25" customHeight="1">
      <c r="B67" s="37" t="s">
        <v>179</v>
      </c>
      <c r="C67" s="5" t="s">
        <v>180</v>
      </c>
      <c r="D67" s="35"/>
      <c r="E67" s="26"/>
      <c r="F67" s="26"/>
      <c r="G67" s="64" t="s">
        <v>181</v>
      </c>
      <c r="H67" s="3" t="s">
        <v>182</v>
      </c>
      <c r="I67" s="4">
        <v>241705.25</v>
      </c>
      <c r="J67" s="11">
        <v>327304.32</v>
      </c>
      <c r="K67" s="11">
        <f>K68</f>
        <v>291700.89</v>
      </c>
      <c r="L67" s="8"/>
    </row>
    <row r="68" spans="2:12" ht="18.75" customHeight="1">
      <c r="B68" s="37" t="s">
        <v>183</v>
      </c>
      <c r="C68" s="5" t="s">
        <v>213</v>
      </c>
      <c r="D68" s="35"/>
      <c r="E68" s="26"/>
      <c r="F68" s="26"/>
      <c r="G68" s="32" t="s">
        <v>184</v>
      </c>
      <c r="H68" s="5" t="s">
        <v>217</v>
      </c>
      <c r="I68" s="33">
        <v>241705.25</v>
      </c>
      <c r="J68" s="7"/>
      <c r="K68" s="7">
        <v>291700.89</v>
      </c>
      <c r="L68" s="30"/>
    </row>
    <row r="69" spans="2:12" ht="27.75" customHeight="1" thickBot="1">
      <c r="B69" s="48"/>
      <c r="C69" s="13" t="s">
        <v>185</v>
      </c>
      <c r="D69" s="49">
        <f>D38</f>
        <v>926680.25</v>
      </c>
      <c r="E69" s="12">
        <f>E39+E41+E44+E54</f>
        <v>1505084.7099999997</v>
      </c>
      <c r="F69" s="12">
        <f>F39+F41+F44+F54</f>
        <v>1587371.8399999999</v>
      </c>
      <c r="G69" s="65"/>
      <c r="H69" s="13" t="s">
        <v>186</v>
      </c>
      <c r="I69" s="49">
        <f>I53</f>
        <v>1029442.24</v>
      </c>
      <c r="J69" s="14">
        <f>J54+J59+J67</f>
        <v>3158199.69</v>
      </c>
      <c r="K69" s="14">
        <f>K54+K59+K67</f>
        <v>3420677.67</v>
      </c>
      <c r="L69" s="6"/>
    </row>
    <row r="70" spans="2:12" ht="39.75" customHeight="1" thickBot="1">
      <c r="B70" s="18"/>
      <c r="C70" s="63" t="s">
        <v>187</v>
      </c>
      <c r="D70" s="50">
        <f>D38+D31+D24+D19+D13+D5</f>
        <v>2762682.24</v>
      </c>
      <c r="E70" s="61">
        <f>E5+E13+E19+E24+E31+E39+E41+E44+E54</f>
        <v>5059568.77</v>
      </c>
      <c r="F70" s="61">
        <f>F5+F13+F19+F24+F31+F39+F41+F44+F54</f>
        <v>6304351.78</v>
      </c>
      <c r="G70" s="75" t="s">
        <v>196</v>
      </c>
      <c r="H70" s="76"/>
      <c r="I70" s="50">
        <f>I69+I38+I24+I16+I12+I6</f>
        <v>2960919.7</v>
      </c>
      <c r="J70" s="66">
        <f>J37+J51+J69</f>
        <v>5059568.7700000005</v>
      </c>
      <c r="K70" s="66">
        <f>K37+K51+K69</f>
        <v>6304351.779999999</v>
      </c>
      <c r="L70" s="51"/>
    </row>
    <row r="71" spans="2:12" ht="39.75" customHeight="1">
      <c r="B71" s="52"/>
      <c r="C71" s="53"/>
      <c r="D71" s="54"/>
      <c r="E71" s="54"/>
      <c r="F71" s="54"/>
      <c r="G71" s="55"/>
      <c r="H71" s="53"/>
      <c r="I71" s="54"/>
      <c r="J71" s="69"/>
      <c r="K71" s="56"/>
      <c r="L71" s="56"/>
    </row>
    <row r="72" spans="3:14" ht="45.75" customHeight="1">
      <c r="C72" s="77" t="s">
        <v>222</v>
      </c>
      <c r="D72" s="77"/>
      <c r="E72" s="77"/>
      <c r="F72" s="77" t="s">
        <v>210</v>
      </c>
      <c r="G72" s="77"/>
      <c r="H72" s="73" t="s">
        <v>211</v>
      </c>
      <c r="I72" s="73"/>
      <c r="J72" s="78" t="s">
        <v>208</v>
      </c>
      <c r="K72" s="78"/>
      <c r="L72" s="15"/>
      <c r="M72" s="15"/>
      <c r="N72" s="57"/>
    </row>
    <row r="73" spans="2:12" ht="18.75" customHeight="1">
      <c r="B73" s="16"/>
      <c r="C73" s="79" t="s">
        <v>223</v>
      </c>
      <c r="D73" s="79"/>
      <c r="E73" s="79"/>
      <c r="F73" s="78" t="s">
        <v>207</v>
      </c>
      <c r="G73" s="78"/>
      <c r="H73" s="73" t="s">
        <v>212</v>
      </c>
      <c r="I73" s="74"/>
      <c r="J73" s="78" t="s">
        <v>209</v>
      </c>
      <c r="K73" s="78"/>
      <c r="L73" s="15"/>
    </row>
    <row r="74" spans="2:12" ht="18.75" customHeight="1">
      <c r="B74" s="46"/>
      <c r="C74" s="16"/>
      <c r="D74" s="57"/>
      <c r="E74" s="57"/>
      <c r="F74" s="57"/>
      <c r="G74" s="57"/>
      <c r="H74" s="16"/>
      <c r="I74" s="57"/>
      <c r="J74" s="70"/>
      <c r="K74" s="15"/>
      <c r="L74" s="15"/>
    </row>
    <row r="75" ht="51.75" customHeight="1"/>
  </sheetData>
  <sheetProtection/>
  <mergeCells count="14">
    <mergeCell ref="B2:K2"/>
    <mergeCell ref="B37:C37"/>
    <mergeCell ref="G37:H37"/>
    <mergeCell ref="H51:H52"/>
    <mergeCell ref="I51:I52"/>
    <mergeCell ref="J51:J52"/>
    <mergeCell ref="K51:K52"/>
    <mergeCell ref="G70:H70"/>
    <mergeCell ref="F72:G72"/>
    <mergeCell ref="J72:K72"/>
    <mergeCell ref="F73:G73"/>
    <mergeCell ref="J73:K73"/>
    <mergeCell ref="C72:E72"/>
    <mergeCell ref="C73:E73"/>
  </mergeCells>
  <printOptions/>
  <pageMargins left="1.01" right="0.11805555555555555" top="0.17" bottom="0" header="0.5118055555555555" footer="0.2"/>
  <pageSetup horizontalDpi="300" verticalDpi="300" orientation="portrait" paperSize="9" scale="49" r:id="rId1"/>
  <rowBreaks count="1" manualBreakCount="1">
    <brk id="7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SERTAC</dc:creator>
  <cp:keywords/>
  <dc:description/>
  <cp:lastModifiedBy>OZKAN-PC</cp:lastModifiedBy>
  <cp:lastPrinted>2016-03-25T13:51:06Z</cp:lastPrinted>
  <dcterms:created xsi:type="dcterms:W3CDTF">2010-03-06T21:19:55Z</dcterms:created>
  <dcterms:modified xsi:type="dcterms:W3CDTF">2016-05-04T14:12:31Z</dcterms:modified>
  <cp:category/>
  <cp:version/>
  <cp:contentType/>
  <cp:contentStatus/>
</cp:coreProperties>
</file>