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-GİDER" sheetId="2" r:id="rId1"/>
  </sheets>
  <definedNames>
    <definedName name="_xlnm.Print_Area" localSheetId="0">'2017-GİDER'!$A$2:$H$68</definedName>
  </definedNames>
  <calcPr calcId="152511"/>
</workbook>
</file>

<file path=xl/calcChain.xml><?xml version="1.0" encoding="utf-8"?>
<calcChain xmlns="http://schemas.openxmlformats.org/spreadsheetml/2006/main">
  <c r="H17" i="2" l="1"/>
  <c r="G17" i="2"/>
  <c r="H11" i="2"/>
  <c r="G11" i="2"/>
  <c r="H6" i="2"/>
  <c r="G6" i="2"/>
  <c r="G68" i="2" l="1"/>
  <c r="H68" i="2"/>
  <c r="D61" i="2"/>
  <c r="D59" i="2"/>
  <c r="D50" i="2"/>
  <c r="D37" i="2"/>
  <c r="D33" i="2"/>
  <c r="D29" i="2"/>
  <c r="D25" i="2"/>
  <c r="D22" i="2"/>
  <c r="D17" i="2"/>
  <c r="D10" i="2"/>
  <c r="D5" i="2"/>
  <c r="D66" i="2" l="1"/>
  <c r="D67" i="2" s="1"/>
  <c r="C61" i="2" l="1"/>
  <c r="C56" i="2"/>
  <c r="C50" i="2"/>
  <c r="C45" i="2"/>
  <c r="C37" i="2"/>
  <c r="C33" i="2"/>
  <c r="C29" i="2"/>
  <c r="C25" i="2"/>
  <c r="C22" i="2"/>
  <c r="C17" i="2"/>
  <c r="C10" i="2"/>
  <c r="C5" i="2"/>
  <c r="C66" i="2" l="1"/>
  <c r="C68" i="2" s="1"/>
</calcChain>
</file>

<file path=xl/sharedStrings.xml><?xml version="1.0" encoding="utf-8"?>
<sst xmlns="http://schemas.openxmlformats.org/spreadsheetml/2006/main" count="92" uniqueCount="89">
  <si>
    <t>GELİR KALEMLERİ</t>
  </si>
  <si>
    <t>GİDER KALEMLERİ</t>
  </si>
  <si>
    <t>GİDERLER TOPLAMI</t>
  </si>
  <si>
    <t xml:space="preserve"> A- BİRLİK FONU GELİRLERİ</t>
  </si>
  <si>
    <t xml:space="preserve"> B-  % 1 ORMAN ÜRETİM GELİRLERİ</t>
  </si>
  <si>
    <t xml:space="preserve"> C- SÜT PAZARLAMA  GELİRLERİ</t>
  </si>
  <si>
    <t>1- Hizmet primi gelirleri</t>
  </si>
  <si>
    <t>2- Soğutma Primi gelirleri</t>
  </si>
  <si>
    <t>D- DESTEKLEME GELİRLERİ</t>
  </si>
  <si>
    <t>1- Anaç sığır destekleme gelirleri</t>
  </si>
  <si>
    <t>2- Süt Destekleme Gelirleri</t>
  </si>
  <si>
    <t>D- YATIRIM TEŞVİK GELİRLERİ</t>
  </si>
  <si>
    <t>E- MAL SATIŞ GELİRLERİ</t>
  </si>
  <si>
    <t>F- FAİZ GELİRLERİ</t>
  </si>
  <si>
    <t>G- DİĞER ÇEŞİTLİ GELİRLER</t>
  </si>
  <si>
    <t>1- Kırtasiye ve basılı evrak gel.</t>
  </si>
  <si>
    <t>2- Hibe gelirleri</t>
  </si>
  <si>
    <t>3- Muhtelif gelirler</t>
  </si>
  <si>
    <t>4- Danışmanlık Hizmet gelirleri</t>
  </si>
  <si>
    <t xml:space="preserve">A-YÖN. VE DEN. KUR ÜC. GİD.   </t>
  </si>
  <si>
    <t>B- PERSONEL GİDERLERİ</t>
  </si>
  <si>
    <t>1-İdari personel Ücret gider.</t>
  </si>
  <si>
    <t>2-STM Personeli ücret gider.</t>
  </si>
  <si>
    <t>3-Kıdem Tazminatı gider.</t>
  </si>
  <si>
    <t>4-Diğer hizmet alımları</t>
  </si>
  <si>
    <t>C-BÜRO HİZMET GİDERLERİ</t>
  </si>
  <si>
    <t>1-Haberleşme ve kargo gid.</t>
  </si>
  <si>
    <t>2-Akaryakıt giderleri</t>
  </si>
  <si>
    <t>3-Elektrik,su,doğal gaz gid.</t>
  </si>
  <si>
    <t>4-Kırt.matbuat,ilan rek.giderleri</t>
  </si>
  <si>
    <t>5-Temsil Ağırlama giderler</t>
  </si>
  <si>
    <t>6-Yolluk Giderleri</t>
  </si>
  <si>
    <t>D-MÜŞAVİRLİK, DANIŞ.GİDER.</t>
  </si>
  <si>
    <t>1- SMMM giderleri</t>
  </si>
  <si>
    <t>2- Hukuk danışmanlığı Giderleri</t>
  </si>
  <si>
    <t>3- İş güvenliği Giderleri</t>
  </si>
  <si>
    <t>4- Diğer benzeri giderler</t>
  </si>
  <si>
    <t>E-PERSONEL YEMEK GİDERLERİ</t>
  </si>
  <si>
    <t>1-Tabldot giderleri</t>
  </si>
  <si>
    <t>2-Personel diğer yemek giderleri</t>
  </si>
  <si>
    <t>F-BAKIM ONARIM GİDERLERİ</t>
  </si>
  <si>
    <t>1-Taşıt Bakım onarım Giderleri</t>
  </si>
  <si>
    <t>2- Bina  bakım onarım Giderleri</t>
  </si>
  <si>
    <t>3- Alet Makine büro malz. Bak. On.Gid.</t>
  </si>
  <si>
    <t>G- DELEGASYON FAALİYET GİDERLERİ</t>
  </si>
  <si>
    <t>1- Yolluk Giderleri</t>
  </si>
  <si>
    <t>2-Ağırlama Giderleri</t>
  </si>
  <si>
    <t>3- Diğer Faaliyet Giderleri</t>
  </si>
  <si>
    <t>H-EĞİTİM VE TOPLANTI GİDERLERİ</t>
  </si>
  <si>
    <t>2-Dış etkinlik eğiitim ve toplantı gider.</t>
  </si>
  <si>
    <t>3-İç  etkinlik eğiitim ve toplantı gider.</t>
  </si>
  <si>
    <t>I-VERGİ RESİM VE HARÇ.GİDERLERİ</t>
  </si>
  <si>
    <t>1-Damga vergisi giderleri</t>
  </si>
  <si>
    <t>2-Noter ve Tescil Giderleri</t>
  </si>
  <si>
    <t>3-Emlak Vergisi giderleri</t>
  </si>
  <si>
    <t>4-Motorlu taşıtlar vergisi</t>
  </si>
  <si>
    <t>5-Sigorta Kasko Giderleri</t>
  </si>
  <si>
    <t>6- Kanunen Kabul edilmeyen giderler</t>
  </si>
  <si>
    <t>7-Mahkeme ve icra Giderleri</t>
  </si>
  <si>
    <t>İ- AMORTİSMAN VE TÜKENME PAYLARI</t>
  </si>
  <si>
    <t>1-Bina</t>
  </si>
  <si>
    <t>2-Tesis,Makine,cihaz</t>
  </si>
  <si>
    <t>3-Taşıtlar</t>
  </si>
  <si>
    <t>4-Demirbaşlar</t>
  </si>
  <si>
    <t>J- DİĞER ÇEŞİTLİ GİDERLER</t>
  </si>
  <si>
    <t>1- Gider yazılan demirbaşlar</t>
  </si>
  <si>
    <t>2- Kira Giderleri</t>
  </si>
  <si>
    <t>3-Banka Mek.Çek Havale Gid.</t>
  </si>
  <si>
    <t>4-Temizlik Malzemesi Gider.</t>
  </si>
  <si>
    <t>5-Muhtelif Giderler</t>
  </si>
  <si>
    <t>K- FİNANSMAN GİDERLERİ</t>
  </si>
  <si>
    <t>1-Kurum kredi Faiz Giderleri</t>
  </si>
  <si>
    <t>2-Banka kredi faİz giderleri</t>
  </si>
  <si>
    <t>L- HİZMET ÜRETİM MALİYETİ GİDERLERİ</t>
  </si>
  <si>
    <t>1-Süt Toplama Merkezleri Gid.</t>
  </si>
  <si>
    <t>M-PAZARLAMA SATIŞ DAĞ. GİDERLERİ</t>
  </si>
  <si>
    <t>1- Süt hizmet primi ödemeleri</t>
  </si>
  <si>
    <t>2-Ara nakliye giderleri</t>
  </si>
  <si>
    <t>3-Sütaş Nakliye Gideri</t>
  </si>
  <si>
    <t>3-Yem Nakliye Gideri</t>
  </si>
  <si>
    <t>G E N E L  T O P L A M</t>
  </si>
  <si>
    <t>TAHMİNİ BÜTÇE RAKAMLARI</t>
  </si>
  <si>
    <t>1- Genel Kurul Giderleri</t>
  </si>
  <si>
    <t>GERÇEKLEŞME</t>
  </si>
  <si>
    <t>3-% 1 Firma prim gelirleri</t>
  </si>
  <si>
    <t>4- Süt Satış gelirleri</t>
  </si>
  <si>
    <t>2017 YILI TAHMİNİ BÜTÇEYE GÖRE GERÇEKLEŞME DURUM TABLOSU</t>
  </si>
  <si>
    <t xml:space="preserve">      </t>
  </si>
  <si>
    <t>GELİR-GİDER FARKI (VERGİ ÖNCESİ)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</si>
</sst>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charset val="162"/>
    </font>
    <font>
      <b/>
      <sz val="16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sz val="20"/>
      <name val="Calibri"/>
      <family val="2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2" borderId="0" xfId="0" applyFont="1" applyFill="1" applyAlignment="1">
      <alignment vertical="center"/>
    </xf>
    <xf numFmtId="0" fontId="5" fillId="2" borderId="2" xfId="2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left" vertical="center" shrinkToFit="1"/>
    </xf>
    <xf numFmtId="164" fontId="5" fillId="2" borderId="1" xfId="1" applyNumberFormat="1" applyFont="1" applyFill="1" applyBorder="1" applyAlignment="1">
      <alignment horizontal="right" vertical="center" shrinkToFit="1"/>
    </xf>
    <xf numFmtId="4" fontId="3" fillId="2" borderId="1" xfId="0" applyNumberFormat="1" applyFont="1" applyFill="1" applyBorder="1" applyAlignment="1">
      <alignment vertical="center"/>
    </xf>
    <xf numFmtId="4" fontId="5" fillId="2" borderId="1" xfId="2" applyNumberFormat="1" applyFont="1" applyFill="1" applyBorder="1" applyAlignment="1">
      <alignment horizontal="right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5" fillId="2" borderId="1" xfId="2" applyFont="1" applyFill="1" applyBorder="1" applyAlignment="1">
      <alignment vertical="center" shrinkToFit="1"/>
    </xf>
    <xf numFmtId="4" fontId="5" fillId="2" borderId="1" xfId="2" applyNumberFormat="1" applyFont="1" applyFill="1" applyBorder="1" applyAlignment="1">
      <alignment vertical="center" shrinkToFit="1"/>
    </xf>
    <xf numFmtId="4" fontId="3" fillId="2" borderId="2" xfId="0" applyNumberFormat="1" applyFont="1" applyFill="1" applyBorder="1" applyAlignment="1">
      <alignment vertical="center"/>
    </xf>
    <xf numFmtId="0" fontId="7" fillId="2" borderId="2" xfId="2" applyFont="1" applyFill="1" applyBorder="1" applyAlignment="1">
      <alignment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7" fillId="2" borderId="1" xfId="2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vertical="center"/>
    </xf>
    <xf numFmtId="0" fontId="12" fillId="2" borderId="2" xfId="2" applyFont="1" applyFill="1" applyBorder="1" applyAlignment="1">
      <alignment vertical="center" shrinkToFit="1"/>
    </xf>
    <xf numFmtId="0" fontId="7" fillId="2" borderId="2" xfId="2" applyFont="1" applyFill="1" applyBorder="1" applyAlignment="1">
      <alignment vertical="center" wrapText="1" shrinkToFit="1"/>
    </xf>
    <xf numFmtId="164" fontId="7" fillId="2" borderId="1" xfId="1" applyNumberFormat="1" applyFont="1" applyFill="1" applyBorder="1" applyAlignment="1">
      <alignment horizontal="right" vertical="center" shrinkToFit="1"/>
    </xf>
    <xf numFmtId="164" fontId="7" fillId="2" borderId="4" xfId="1" applyNumberFormat="1" applyFont="1" applyFill="1" applyBorder="1" applyAlignment="1">
      <alignment horizontal="right" vertical="center" shrinkToFit="1"/>
    </xf>
    <xf numFmtId="4" fontId="7" fillId="2" borderId="1" xfId="0" applyNumberFormat="1" applyFont="1" applyFill="1" applyBorder="1" applyAlignment="1">
      <alignment vertical="center" shrinkToFit="1"/>
    </xf>
    <xf numFmtId="0" fontId="13" fillId="2" borderId="3" xfId="2" applyFont="1" applyFill="1" applyBorder="1" applyAlignment="1">
      <alignment horizontal="left" vertical="center" shrinkToFit="1"/>
    </xf>
    <xf numFmtId="0" fontId="14" fillId="2" borderId="3" xfId="2" applyFont="1" applyFill="1" applyBorder="1" applyAlignment="1">
      <alignment horizontal="left" vertical="center" shrinkToFit="1"/>
    </xf>
    <xf numFmtId="0" fontId="11" fillId="2" borderId="3" xfId="2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" fontId="12" fillId="2" borderId="1" xfId="2" applyNumberFormat="1" applyFont="1" applyFill="1" applyBorder="1" applyAlignment="1">
      <alignment horizontal="right" vertical="center" shrinkToFit="1"/>
    </xf>
    <xf numFmtId="4" fontId="10" fillId="2" borderId="2" xfId="0" applyNumberFormat="1" applyFont="1" applyFill="1" applyBorder="1" applyAlignment="1">
      <alignment vertical="center"/>
    </xf>
    <xf numFmtId="0" fontId="7" fillId="2" borderId="8" xfId="2" applyFont="1" applyFill="1" applyBorder="1" applyAlignment="1">
      <alignment vertical="center" shrinkToFit="1"/>
    </xf>
    <xf numFmtId="4" fontId="7" fillId="2" borderId="6" xfId="2" applyNumberFormat="1" applyFont="1" applyFill="1" applyBorder="1" applyAlignment="1">
      <alignment horizontal="right" vertical="center" shrinkToFit="1"/>
    </xf>
    <xf numFmtId="4" fontId="6" fillId="2" borderId="8" xfId="0" applyNumberFormat="1" applyFont="1" applyFill="1" applyBorder="1" applyAlignment="1">
      <alignment vertical="center"/>
    </xf>
    <xf numFmtId="0" fontId="15" fillId="2" borderId="5" xfId="2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5" fillId="2" borderId="13" xfId="2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15" fillId="2" borderId="9" xfId="2" applyNumberFormat="1" applyFont="1" applyFill="1" applyBorder="1" applyAlignment="1">
      <alignment horizontal="right" vertical="center" shrinkToFit="1"/>
    </xf>
    <xf numFmtId="4" fontId="9" fillId="2" borderId="10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Virgül" xfId="1" builtinId="3"/>
  </cellStyles>
  <dxfs count="0"/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view="pageBreakPreview" zoomScale="80" zoomScaleNormal="100" zoomScaleSheetLayoutView="80" workbookViewId="0">
      <selection activeCell="M7" sqref="M7"/>
    </sheetView>
  </sheetViews>
  <sheetFormatPr defaultRowHeight="18.75" customHeight="1" x14ac:dyDescent="0.25"/>
  <cols>
    <col min="1" max="1" width="10.28515625" style="1" customWidth="1"/>
    <col min="2" max="2" width="51.7109375" style="1" customWidth="1"/>
    <col min="3" max="3" width="22.85546875" style="1" customWidth="1"/>
    <col min="4" max="4" width="23" style="1" customWidth="1"/>
    <col min="5" max="5" width="3.28515625" style="29" customWidth="1"/>
    <col min="6" max="6" width="46" style="1" customWidth="1"/>
    <col min="7" max="7" width="28" style="1" customWidth="1"/>
    <col min="8" max="8" width="22.7109375" style="1" customWidth="1"/>
    <col min="9" max="16384" width="9.140625" style="1"/>
  </cols>
  <sheetData>
    <row r="1" spans="2:8" ht="59.25" customHeight="1" x14ac:dyDescent="0.25"/>
    <row r="2" spans="2:8" ht="63" customHeight="1" x14ac:dyDescent="0.25">
      <c r="B2" s="49" t="s">
        <v>86</v>
      </c>
      <c r="C2" s="49"/>
      <c r="D2" s="49"/>
      <c r="E2" s="49"/>
      <c r="F2" s="49"/>
      <c r="G2" s="49"/>
      <c r="H2" s="49"/>
    </row>
    <row r="3" spans="2:8" ht="57" customHeight="1" x14ac:dyDescent="0.25">
      <c r="B3" s="41" t="s">
        <v>1</v>
      </c>
      <c r="C3" s="43" t="s">
        <v>81</v>
      </c>
      <c r="D3" s="44" t="s">
        <v>83</v>
      </c>
      <c r="E3" s="50"/>
      <c r="F3" s="42" t="s">
        <v>0</v>
      </c>
      <c r="G3" s="43" t="s">
        <v>81</v>
      </c>
      <c r="H3" s="45" t="s">
        <v>83</v>
      </c>
    </row>
    <row r="4" spans="2:8" ht="38.25" customHeight="1" x14ac:dyDescent="0.25">
      <c r="B4" s="18" t="s">
        <v>19</v>
      </c>
      <c r="C4" s="21">
        <v>90000</v>
      </c>
      <c r="D4" s="15">
        <v>92767.71</v>
      </c>
      <c r="E4" s="51"/>
      <c r="F4" s="23" t="s">
        <v>3</v>
      </c>
      <c r="G4" s="13">
        <v>1000</v>
      </c>
      <c r="H4" s="15">
        <v>0</v>
      </c>
    </row>
    <row r="5" spans="2:8" ht="39" customHeight="1" x14ac:dyDescent="0.25">
      <c r="B5" s="18" t="s">
        <v>20</v>
      </c>
      <c r="C5" s="16">
        <f>C6+C7+C8+C9</f>
        <v>1350000</v>
      </c>
      <c r="D5" s="15">
        <f>D6+D7+D8+D9</f>
        <v>1162949.0499999998</v>
      </c>
      <c r="E5" s="51"/>
      <c r="F5" s="24" t="s">
        <v>4</v>
      </c>
      <c r="G5" s="13">
        <v>243000</v>
      </c>
      <c r="H5" s="13">
        <v>263592.71999999997</v>
      </c>
    </row>
    <row r="6" spans="2:8" ht="30.75" customHeight="1" x14ac:dyDescent="0.25">
      <c r="B6" s="2" t="s">
        <v>21</v>
      </c>
      <c r="C6" s="4">
        <v>550000</v>
      </c>
      <c r="D6" s="10">
        <v>571987.68999999994</v>
      </c>
      <c r="E6" s="51"/>
      <c r="F6" s="23" t="s">
        <v>5</v>
      </c>
      <c r="G6" s="13">
        <f>G7+G8+G10</f>
        <v>1840000</v>
      </c>
      <c r="H6" s="13">
        <f>H7+H8+H9+H10</f>
        <v>2066681.35</v>
      </c>
    </row>
    <row r="7" spans="2:8" ht="22.5" customHeight="1" x14ac:dyDescent="0.25">
      <c r="B7" s="2" t="s">
        <v>22</v>
      </c>
      <c r="C7" s="4">
        <v>720000</v>
      </c>
      <c r="D7" s="10">
        <v>537904.09</v>
      </c>
      <c r="E7" s="51"/>
      <c r="F7" s="25" t="s">
        <v>6</v>
      </c>
      <c r="G7" s="5">
        <v>550000</v>
      </c>
      <c r="H7" s="5">
        <v>464880.59</v>
      </c>
    </row>
    <row r="8" spans="2:8" ht="22.5" customHeight="1" x14ac:dyDescent="0.25">
      <c r="B8" s="2" t="s">
        <v>23</v>
      </c>
      <c r="C8" s="4">
        <v>30000</v>
      </c>
      <c r="D8" s="10">
        <v>53057.27</v>
      </c>
      <c r="E8" s="51"/>
      <c r="F8" s="25" t="s">
        <v>7</v>
      </c>
      <c r="G8" s="5">
        <v>250000</v>
      </c>
      <c r="H8" s="5">
        <v>210737.8</v>
      </c>
    </row>
    <row r="9" spans="2:8" ht="22.5" customHeight="1" x14ac:dyDescent="0.25">
      <c r="B9" s="2" t="s">
        <v>24</v>
      </c>
      <c r="C9" s="4">
        <v>50000</v>
      </c>
      <c r="D9" s="10"/>
      <c r="E9" s="51"/>
      <c r="F9" s="26" t="s">
        <v>84</v>
      </c>
      <c r="H9" s="5">
        <v>39837.25</v>
      </c>
    </row>
    <row r="10" spans="2:8" ht="30.75" customHeight="1" x14ac:dyDescent="0.25">
      <c r="B10" s="18" t="s">
        <v>25</v>
      </c>
      <c r="C10" s="20">
        <f>C11+C12+C13+C14+C15+C16</f>
        <v>88000</v>
      </c>
      <c r="D10" s="15">
        <f>D11+D12+D13+D14+D15+D16</f>
        <v>68699.430000000008</v>
      </c>
      <c r="E10" s="51"/>
      <c r="F10" s="26" t="s">
        <v>85</v>
      </c>
      <c r="G10" s="5">
        <v>1040000</v>
      </c>
      <c r="H10" s="5">
        <v>1351225.71</v>
      </c>
    </row>
    <row r="11" spans="2:8" ht="29.25" customHeight="1" x14ac:dyDescent="0.25">
      <c r="B11" s="2" t="s">
        <v>26</v>
      </c>
      <c r="C11" s="6">
        <v>15000</v>
      </c>
      <c r="D11" s="10">
        <v>8277.15</v>
      </c>
      <c r="E11" s="51"/>
      <c r="F11" s="27" t="s">
        <v>8</v>
      </c>
      <c r="G11" s="13">
        <f>G12+G13</f>
        <v>25000</v>
      </c>
      <c r="H11" s="13">
        <f>H12+H13</f>
        <v>32877.870000000003</v>
      </c>
    </row>
    <row r="12" spans="2:8" ht="18.75" customHeight="1" x14ac:dyDescent="0.25">
      <c r="B12" s="2" t="s">
        <v>27</v>
      </c>
      <c r="C12" s="6">
        <v>20000</v>
      </c>
      <c r="D12" s="10">
        <v>17830.53</v>
      </c>
      <c r="E12" s="51"/>
      <c r="F12" s="26" t="s">
        <v>9</v>
      </c>
      <c r="G12" s="5">
        <v>0</v>
      </c>
      <c r="H12" s="5"/>
    </row>
    <row r="13" spans="2:8" ht="18.75" customHeight="1" x14ac:dyDescent="0.25">
      <c r="B13" s="2" t="s">
        <v>28</v>
      </c>
      <c r="C13" s="6">
        <v>13000</v>
      </c>
      <c r="D13" s="10">
        <v>8269.09</v>
      </c>
      <c r="E13" s="51"/>
      <c r="F13" s="26" t="s">
        <v>10</v>
      </c>
      <c r="G13" s="5">
        <v>25000</v>
      </c>
      <c r="H13" s="5">
        <v>32877.870000000003</v>
      </c>
    </row>
    <row r="14" spans="2:8" ht="25.5" customHeight="1" x14ac:dyDescent="0.25">
      <c r="B14" s="3" t="s">
        <v>29</v>
      </c>
      <c r="C14" s="7">
        <v>15000</v>
      </c>
      <c r="D14" s="10">
        <v>17577.75</v>
      </c>
      <c r="E14" s="51"/>
      <c r="F14" s="23" t="s">
        <v>11</v>
      </c>
      <c r="G14" s="22">
        <v>50000</v>
      </c>
      <c r="H14" s="13">
        <v>57570.57</v>
      </c>
    </row>
    <row r="15" spans="2:8" ht="25.5" customHeight="1" x14ac:dyDescent="0.25">
      <c r="B15" s="3" t="s">
        <v>30</v>
      </c>
      <c r="C15" s="7">
        <v>12000</v>
      </c>
      <c r="D15" s="10">
        <v>4865.13</v>
      </c>
      <c r="E15" s="51"/>
      <c r="F15" s="23" t="s">
        <v>12</v>
      </c>
      <c r="G15" s="13">
        <v>400000</v>
      </c>
      <c r="H15" s="13">
        <v>331078.98</v>
      </c>
    </row>
    <row r="16" spans="2:8" ht="25.5" customHeight="1" x14ac:dyDescent="0.25">
      <c r="B16" s="3" t="s">
        <v>31</v>
      </c>
      <c r="C16" s="7">
        <v>13000</v>
      </c>
      <c r="D16" s="10">
        <v>11879.78</v>
      </c>
      <c r="E16" s="51"/>
      <c r="F16" s="23" t="s">
        <v>13</v>
      </c>
      <c r="G16" s="13">
        <v>40000</v>
      </c>
      <c r="H16" s="13">
        <v>54917.42</v>
      </c>
    </row>
    <row r="17" spans="2:8" ht="30.75" customHeight="1" x14ac:dyDescent="0.25">
      <c r="B17" s="19" t="s">
        <v>32</v>
      </c>
      <c r="C17" s="16">
        <f>C18+C19+C20+C21</f>
        <v>26000</v>
      </c>
      <c r="D17" s="15">
        <f>D18+D19+D20+D21</f>
        <v>24631.4</v>
      </c>
      <c r="E17" s="51"/>
      <c r="F17" s="23" t="s">
        <v>14</v>
      </c>
      <c r="G17" s="13">
        <f>G18+G19+G20+G21</f>
        <v>101000</v>
      </c>
      <c r="H17" s="13">
        <f>H18+H19+H20+H21</f>
        <v>90686.13</v>
      </c>
    </row>
    <row r="18" spans="2:8" ht="18.75" customHeight="1" x14ac:dyDescent="0.25">
      <c r="B18" s="8" t="s">
        <v>33</v>
      </c>
      <c r="C18" s="6">
        <v>4500</v>
      </c>
      <c r="D18" s="10">
        <v>4202.3999999999996</v>
      </c>
      <c r="E18" s="51"/>
      <c r="F18" s="25" t="s">
        <v>15</v>
      </c>
      <c r="G18" s="5">
        <v>25000</v>
      </c>
      <c r="H18" s="5">
        <v>24363.56</v>
      </c>
    </row>
    <row r="19" spans="2:8" ht="18.75" customHeight="1" x14ac:dyDescent="0.25">
      <c r="B19" s="8" t="s">
        <v>34</v>
      </c>
      <c r="C19" s="9">
        <v>10500</v>
      </c>
      <c r="D19" s="10">
        <v>11979</v>
      </c>
      <c r="E19" s="51"/>
      <c r="F19" s="25" t="s">
        <v>16</v>
      </c>
      <c r="G19" s="5">
        <v>1000</v>
      </c>
      <c r="H19" s="5"/>
    </row>
    <row r="20" spans="2:8" ht="18.75" customHeight="1" x14ac:dyDescent="0.25">
      <c r="B20" s="8" t="s">
        <v>35</v>
      </c>
      <c r="C20" s="9">
        <v>8000</v>
      </c>
      <c r="D20" s="10">
        <v>8200</v>
      </c>
      <c r="E20" s="51"/>
      <c r="F20" s="25" t="s">
        <v>17</v>
      </c>
      <c r="G20" s="5">
        <v>15000</v>
      </c>
      <c r="H20" s="5">
        <v>6322.57</v>
      </c>
    </row>
    <row r="21" spans="2:8" ht="18.75" customHeight="1" x14ac:dyDescent="0.25">
      <c r="B21" s="8" t="s">
        <v>36</v>
      </c>
      <c r="C21" s="9">
        <v>3000</v>
      </c>
      <c r="D21" s="10">
        <v>250</v>
      </c>
      <c r="E21" s="51"/>
      <c r="F21" s="25" t="s">
        <v>18</v>
      </c>
      <c r="G21" s="5">
        <v>60000</v>
      </c>
      <c r="H21" s="5">
        <v>60000</v>
      </c>
    </row>
    <row r="22" spans="2:8" ht="32.25" customHeight="1" x14ac:dyDescent="0.25">
      <c r="B22" s="19" t="s">
        <v>37</v>
      </c>
      <c r="C22" s="16">
        <f>C23+C24</f>
        <v>32000</v>
      </c>
      <c r="D22" s="15">
        <f>D23+D24</f>
        <v>27254.149999999998</v>
      </c>
      <c r="E22" s="51"/>
      <c r="F22" s="28"/>
      <c r="G22" s="17"/>
      <c r="H22" s="17"/>
    </row>
    <row r="23" spans="2:8" ht="18.75" customHeight="1" x14ac:dyDescent="0.25">
      <c r="B23" s="3" t="s">
        <v>38</v>
      </c>
      <c r="C23" s="6">
        <v>26000</v>
      </c>
      <c r="D23" s="10">
        <v>23075.62</v>
      </c>
      <c r="E23" s="51"/>
      <c r="F23" s="28"/>
      <c r="G23" s="17"/>
      <c r="H23" s="17"/>
    </row>
    <row r="24" spans="2:8" ht="18.75" customHeight="1" x14ac:dyDescent="0.25">
      <c r="B24" s="3" t="s">
        <v>39</v>
      </c>
      <c r="C24" s="6">
        <v>6000</v>
      </c>
      <c r="D24" s="10">
        <v>4178.53</v>
      </c>
      <c r="E24" s="51"/>
      <c r="F24" s="28"/>
      <c r="G24" s="17"/>
      <c r="H24" s="17"/>
    </row>
    <row r="25" spans="2:8" ht="27.75" customHeight="1" x14ac:dyDescent="0.25">
      <c r="B25" s="19" t="s">
        <v>40</v>
      </c>
      <c r="C25" s="16">
        <f>C26+C27+C28</f>
        <v>17000</v>
      </c>
      <c r="D25" s="15">
        <f>D26+D27+D28</f>
        <v>16557.199999999997</v>
      </c>
      <c r="E25" s="51"/>
      <c r="F25" s="28"/>
      <c r="G25" s="17"/>
      <c r="H25" s="17"/>
    </row>
    <row r="26" spans="2:8" ht="18.75" customHeight="1" x14ac:dyDescent="0.25">
      <c r="B26" s="3" t="s">
        <v>41</v>
      </c>
      <c r="C26" s="9">
        <v>6000</v>
      </c>
      <c r="D26" s="10">
        <v>7164.16</v>
      </c>
      <c r="E26" s="51"/>
      <c r="F26" s="28"/>
      <c r="G26" s="17"/>
      <c r="H26" s="17"/>
    </row>
    <row r="27" spans="2:8" ht="18.75" customHeight="1" x14ac:dyDescent="0.25">
      <c r="B27" s="3" t="s">
        <v>42</v>
      </c>
      <c r="C27" s="9">
        <v>3000</v>
      </c>
      <c r="D27" s="10">
        <v>2199.31</v>
      </c>
      <c r="E27" s="51"/>
      <c r="F27" s="28"/>
      <c r="G27" s="17"/>
      <c r="H27" s="17"/>
    </row>
    <row r="28" spans="2:8" ht="18.75" customHeight="1" x14ac:dyDescent="0.25">
      <c r="B28" s="3" t="s">
        <v>43</v>
      </c>
      <c r="C28" s="9">
        <v>8000</v>
      </c>
      <c r="D28" s="10">
        <v>7193.73</v>
      </c>
      <c r="E28" s="51"/>
      <c r="F28" s="28"/>
      <c r="G28" s="17"/>
      <c r="H28" s="17"/>
    </row>
    <row r="29" spans="2:8" ht="28.5" customHeight="1" x14ac:dyDescent="0.25">
      <c r="B29" s="19" t="s">
        <v>44</v>
      </c>
      <c r="C29" s="16">
        <f>C30+C31+C32</f>
        <v>12000</v>
      </c>
      <c r="D29" s="15">
        <f>D30+D31</f>
        <v>3483.5</v>
      </c>
      <c r="E29" s="51"/>
      <c r="F29" s="28"/>
      <c r="G29" s="17"/>
      <c r="H29" s="17"/>
    </row>
    <row r="30" spans="2:8" ht="18.75" customHeight="1" x14ac:dyDescent="0.25">
      <c r="B30" s="3" t="s">
        <v>45</v>
      </c>
      <c r="C30" s="6">
        <v>5000</v>
      </c>
      <c r="D30" s="10">
        <v>2710.35</v>
      </c>
      <c r="E30" s="51"/>
      <c r="F30" s="28"/>
      <c r="G30" s="17"/>
      <c r="H30" s="17"/>
    </row>
    <row r="31" spans="2:8" ht="18.75" customHeight="1" x14ac:dyDescent="0.25">
      <c r="B31" s="3" t="s">
        <v>46</v>
      </c>
      <c r="C31" s="6">
        <v>4000</v>
      </c>
      <c r="D31" s="10">
        <v>773.15</v>
      </c>
      <c r="E31" s="51"/>
      <c r="F31" s="28"/>
      <c r="G31" s="17"/>
      <c r="H31" s="17"/>
    </row>
    <row r="32" spans="2:8" ht="18.75" customHeight="1" x14ac:dyDescent="0.25">
      <c r="B32" s="3" t="s">
        <v>47</v>
      </c>
      <c r="C32" s="6">
        <v>3000</v>
      </c>
      <c r="D32" s="10"/>
      <c r="E32" s="51"/>
      <c r="F32" s="28"/>
      <c r="G32" s="17"/>
      <c r="H32" s="17"/>
    </row>
    <row r="33" spans="2:8" ht="29.25" customHeight="1" x14ac:dyDescent="0.25">
      <c r="B33" s="19" t="s">
        <v>48</v>
      </c>
      <c r="C33" s="16">
        <f>C34+C35+C36</f>
        <v>36000</v>
      </c>
      <c r="D33" s="15">
        <f>D34+D35+D36</f>
        <v>29990.949999999997</v>
      </c>
      <c r="E33" s="51"/>
      <c r="F33" s="28"/>
      <c r="G33" s="17"/>
      <c r="H33" s="17"/>
    </row>
    <row r="34" spans="2:8" ht="18.75" customHeight="1" x14ac:dyDescent="0.25">
      <c r="B34" s="3" t="s">
        <v>82</v>
      </c>
      <c r="C34" s="6">
        <v>10000</v>
      </c>
      <c r="D34" s="10">
        <v>14413.06</v>
      </c>
      <c r="E34" s="51"/>
      <c r="F34" s="28"/>
      <c r="G34" s="17"/>
      <c r="H34" s="17"/>
    </row>
    <row r="35" spans="2:8" ht="18.75" customHeight="1" x14ac:dyDescent="0.25">
      <c r="B35" s="3" t="s">
        <v>49</v>
      </c>
      <c r="C35" s="6">
        <v>10000</v>
      </c>
      <c r="D35" s="10">
        <v>1929.67</v>
      </c>
      <c r="E35" s="51"/>
      <c r="F35" s="28"/>
      <c r="G35" s="17"/>
      <c r="H35" s="17"/>
    </row>
    <row r="36" spans="2:8" ht="18.75" customHeight="1" x14ac:dyDescent="0.25">
      <c r="B36" s="3" t="s">
        <v>50</v>
      </c>
      <c r="C36" s="6">
        <v>16000</v>
      </c>
      <c r="D36" s="10">
        <v>13648.22</v>
      </c>
      <c r="E36" s="51"/>
      <c r="F36" s="28"/>
      <c r="G36" s="17"/>
      <c r="H36" s="17"/>
    </row>
    <row r="37" spans="2:8" ht="30.75" customHeight="1" x14ac:dyDescent="0.25">
      <c r="B37" s="19" t="s">
        <v>51</v>
      </c>
      <c r="C37" s="16">
        <f>C38+C39+C40+C41+C42+C43+C44</f>
        <v>27000</v>
      </c>
      <c r="D37" s="15">
        <f>D38+D39+D40+D41+D42+D43+D44</f>
        <v>44398.340000000004</v>
      </c>
      <c r="E37" s="51"/>
      <c r="F37" s="28"/>
      <c r="G37" s="17"/>
      <c r="H37" s="17"/>
    </row>
    <row r="38" spans="2:8" ht="18.75" customHeight="1" x14ac:dyDescent="0.25">
      <c r="B38" s="3" t="s">
        <v>52</v>
      </c>
      <c r="C38" s="6">
        <v>7000</v>
      </c>
      <c r="D38" s="10">
        <v>7385.37</v>
      </c>
      <c r="E38" s="51"/>
      <c r="F38" s="28"/>
      <c r="G38" s="17"/>
      <c r="H38" s="17"/>
    </row>
    <row r="39" spans="2:8" ht="18.75" customHeight="1" x14ac:dyDescent="0.25">
      <c r="B39" s="3" t="s">
        <v>53</v>
      </c>
      <c r="C39" s="6">
        <v>5000</v>
      </c>
      <c r="D39" s="10">
        <v>5492.9</v>
      </c>
      <c r="E39" s="51"/>
      <c r="F39" s="28"/>
      <c r="G39" s="17"/>
      <c r="H39" s="17"/>
    </row>
    <row r="40" spans="2:8" ht="18.75" customHeight="1" x14ac:dyDescent="0.25">
      <c r="B40" s="3" t="s">
        <v>54</v>
      </c>
      <c r="C40" s="6">
        <v>1000</v>
      </c>
      <c r="D40" s="10"/>
      <c r="E40" s="51"/>
      <c r="F40" s="28"/>
      <c r="G40" s="17"/>
      <c r="H40" s="17"/>
    </row>
    <row r="41" spans="2:8" ht="18.75" customHeight="1" x14ac:dyDescent="0.25">
      <c r="B41" s="3" t="s">
        <v>55</v>
      </c>
      <c r="C41" s="6">
        <v>2500</v>
      </c>
      <c r="D41" s="10"/>
      <c r="E41" s="51"/>
      <c r="F41" s="28"/>
      <c r="G41" s="17"/>
      <c r="H41" s="17"/>
    </row>
    <row r="42" spans="2:8" ht="18.75" customHeight="1" x14ac:dyDescent="0.25">
      <c r="B42" s="3" t="s">
        <v>56</v>
      </c>
      <c r="C42" s="6">
        <v>3000</v>
      </c>
      <c r="D42" s="10">
        <v>6889.49</v>
      </c>
      <c r="E42" s="51"/>
      <c r="F42" s="28"/>
      <c r="G42" s="17"/>
      <c r="H42" s="17"/>
    </row>
    <row r="43" spans="2:8" ht="18.75" customHeight="1" x14ac:dyDescent="0.25">
      <c r="B43" s="3" t="s">
        <v>57</v>
      </c>
      <c r="C43" s="6">
        <v>3500</v>
      </c>
      <c r="D43" s="10">
        <v>1631.13</v>
      </c>
      <c r="E43" s="51"/>
      <c r="F43" s="28"/>
      <c r="G43" s="17"/>
      <c r="H43" s="17"/>
    </row>
    <row r="44" spans="2:8" ht="18.75" customHeight="1" x14ac:dyDescent="0.25">
      <c r="B44" s="2" t="s">
        <v>58</v>
      </c>
      <c r="C44" s="6">
        <v>5000</v>
      </c>
      <c r="D44" s="10">
        <v>22999.45</v>
      </c>
      <c r="E44" s="51"/>
      <c r="F44" s="28"/>
      <c r="G44" s="17"/>
      <c r="H44" s="17"/>
    </row>
    <row r="45" spans="2:8" ht="41.25" customHeight="1" x14ac:dyDescent="0.25">
      <c r="B45" s="19" t="s">
        <v>59</v>
      </c>
      <c r="C45" s="16">
        <f>C46+C47+C48+C49</f>
        <v>45000</v>
      </c>
      <c r="D45" s="15">
        <v>19682.95</v>
      </c>
      <c r="E45" s="51"/>
      <c r="F45" s="28"/>
      <c r="G45" s="17"/>
      <c r="H45" s="17"/>
    </row>
    <row r="46" spans="2:8" ht="18.75" customHeight="1" x14ac:dyDescent="0.25">
      <c r="B46" s="2" t="s">
        <v>60</v>
      </c>
      <c r="C46" s="6">
        <v>15000</v>
      </c>
      <c r="D46" s="10"/>
      <c r="E46" s="51"/>
      <c r="F46" s="28"/>
      <c r="G46" s="17"/>
      <c r="H46" s="17"/>
    </row>
    <row r="47" spans="2:8" ht="18.75" customHeight="1" x14ac:dyDescent="0.25">
      <c r="B47" s="2" t="s">
        <v>61</v>
      </c>
      <c r="C47" s="6">
        <v>5000</v>
      </c>
      <c r="D47" s="10">
        <v>15350</v>
      </c>
      <c r="E47" s="51"/>
      <c r="F47" s="28"/>
      <c r="G47" s="17"/>
      <c r="H47" s="17"/>
    </row>
    <row r="48" spans="2:8" ht="18.75" customHeight="1" x14ac:dyDescent="0.25">
      <c r="B48" s="2" t="s">
        <v>62</v>
      </c>
      <c r="C48" s="6">
        <v>5000</v>
      </c>
      <c r="D48" s="10">
        <v>4332.95</v>
      </c>
      <c r="E48" s="51"/>
      <c r="F48" s="28"/>
      <c r="G48" s="17"/>
      <c r="H48" s="17"/>
    </row>
    <row r="49" spans="2:8" ht="18.75" customHeight="1" x14ac:dyDescent="0.25">
      <c r="B49" s="2" t="s">
        <v>63</v>
      </c>
      <c r="C49" s="6">
        <v>20000</v>
      </c>
      <c r="D49" s="10"/>
      <c r="E49" s="51"/>
      <c r="F49" s="28"/>
      <c r="G49" s="17"/>
      <c r="H49" s="17"/>
    </row>
    <row r="50" spans="2:8" ht="30.75" customHeight="1" x14ac:dyDescent="0.25">
      <c r="B50" s="11" t="s">
        <v>64</v>
      </c>
      <c r="C50" s="16">
        <f>C51+C52+C53+C54+C55</f>
        <v>26000</v>
      </c>
      <c r="D50" s="15">
        <f>D51+D52+D53+D54+D55</f>
        <v>19483.84</v>
      </c>
      <c r="E50" s="51"/>
      <c r="F50" s="28"/>
      <c r="G50" s="17"/>
      <c r="H50" s="17"/>
    </row>
    <row r="51" spans="2:8" ht="18.75" customHeight="1" x14ac:dyDescent="0.25">
      <c r="B51" s="2" t="s">
        <v>65</v>
      </c>
      <c r="C51" s="6">
        <v>3000</v>
      </c>
      <c r="D51" s="10">
        <v>1430.82</v>
      </c>
      <c r="E51" s="51"/>
      <c r="F51" s="28"/>
      <c r="G51" s="17"/>
      <c r="H51" s="17"/>
    </row>
    <row r="52" spans="2:8" ht="18.75" customHeight="1" x14ac:dyDescent="0.25">
      <c r="B52" s="2" t="s">
        <v>66</v>
      </c>
      <c r="C52" s="6">
        <v>8000</v>
      </c>
      <c r="D52" s="10">
        <v>7484.75</v>
      </c>
      <c r="E52" s="51"/>
      <c r="F52" s="28"/>
      <c r="G52" s="17"/>
      <c r="H52" s="17"/>
    </row>
    <row r="53" spans="2:8" ht="18.75" customHeight="1" x14ac:dyDescent="0.25">
      <c r="B53" s="2" t="s">
        <v>67</v>
      </c>
      <c r="C53" s="6">
        <v>2000</v>
      </c>
      <c r="D53" s="10">
        <v>829.15</v>
      </c>
      <c r="E53" s="51"/>
      <c r="F53" s="28"/>
      <c r="G53" s="17"/>
      <c r="H53" s="17"/>
    </row>
    <row r="54" spans="2:8" ht="18.75" customHeight="1" x14ac:dyDescent="0.25">
      <c r="B54" s="2" t="s">
        <v>68</v>
      </c>
      <c r="C54" s="6">
        <v>8000</v>
      </c>
      <c r="D54" s="10"/>
      <c r="E54" s="51"/>
      <c r="F54" s="28"/>
      <c r="G54" s="17"/>
      <c r="H54" s="17"/>
    </row>
    <row r="55" spans="2:8" ht="18.75" customHeight="1" x14ac:dyDescent="0.25">
      <c r="B55" s="2" t="s">
        <v>69</v>
      </c>
      <c r="C55" s="6">
        <v>5000</v>
      </c>
      <c r="D55" s="10">
        <v>9739.1200000000008</v>
      </c>
      <c r="E55" s="51"/>
      <c r="F55" s="28"/>
      <c r="G55" s="17"/>
      <c r="H55" s="17"/>
    </row>
    <row r="56" spans="2:8" ht="40.5" customHeight="1" x14ac:dyDescent="0.25">
      <c r="B56" s="18" t="s">
        <v>70</v>
      </c>
      <c r="C56" s="32">
        <f>C57+C58</f>
        <v>2000</v>
      </c>
      <c r="D56" s="33"/>
      <c r="E56" s="51"/>
      <c r="F56" s="28"/>
      <c r="G56" s="17"/>
      <c r="H56" s="17"/>
    </row>
    <row r="57" spans="2:8" ht="18.75" customHeight="1" x14ac:dyDescent="0.25">
      <c r="B57" s="2" t="s">
        <v>71</v>
      </c>
      <c r="C57" s="6">
        <v>1000</v>
      </c>
      <c r="D57" s="10"/>
      <c r="E57" s="51"/>
      <c r="F57" s="28"/>
      <c r="G57" s="17"/>
      <c r="H57" s="17"/>
    </row>
    <row r="58" spans="2:8" ht="18.75" customHeight="1" x14ac:dyDescent="0.25">
      <c r="B58" s="2" t="s">
        <v>72</v>
      </c>
      <c r="C58" s="6">
        <v>1000</v>
      </c>
      <c r="D58" s="10"/>
      <c r="E58" s="51"/>
      <c r="F58" s="28"/>
      <c r="G58" s="17"/>
      <c r="H58" s="17"/>
    </row>
    <row r="59" spans="2:8" ht="38.25" customHeight="1" x14ac:dyDescent="0.25">
      <c r="B59" s="19" t="s">
        <v>73</v>
      </c>
      <c r="C59" s="12">
        <v>250000</v>
      </c>
      <c r="D59" s="15">
        <f>D60</f>
        <v>275776.37</v>
      </c>
      <c r="E59" s="51"/>
      <c r="F59" s="28"/>
      <c r="G59" s="17"/>
      <c r="H59" s="17"/>
    </row>
    <row r="60" spans="2:8" ht="18.75" customHeight="1" x14ac:dyDescent="0.25">
      <c r="B60" s="3" t="s">
        <v>74</v>
      </c>
      <c r="C60" s="7">
        <v>250000</v>
      </c>
      <c r="D60" s="10">
        <v>275776.37</v>
      </c>
      <c r="E60" s="51"/>
      <c r="F60" s="28"/>
      <c r="G60" s="17"/>
      <c r="H60" s="17"/>
    </row>
    <row r="61" spans="2:8" ht="37.5" customHeight="1" x14ac:dyDescent="0.25">
      <c r="B61" s="19" t="s">
        <v>75</v>
      </c>
      <c r="C61" s="12">
        <f>C62+C63+C64+C65</f>
        <v>340000</v>
      </c>
      <c r="D61" s="15">
        <f>D62+D63+D64+D65</f>
        <v>289641.46999999997</v>
      </c>
      <c r="E61" s="51"/>
      <c r="F61" s="28"/>
      <c r="G61" s="17"/>
      <c r="H61" s="17"/>
    </row>
    <row r="62" spans="2:8" ht="18.75" customHeight="1" x14ac:dyDescent="0.25">
      <c r="B62" s="3" t="s">
        <v>76</v>
      </c>
      <c r="C62" s="7">
        <v>50000</v>
      </c>
      <c r="D62" s="10">
        <v>31873.24</v>
      </c>
      <c r="E62" s="51"/>
      <c r="F62" s="28"/>
      <c r="G62" s="17"/>
      <c r="H62" s="17"/>
    </row>
    <row r="63" spans="2:8" ht="18.75" customHeight="1" x14ac:dyDescent="0.25">
      <c r="B63" s="3" t="s">
        <v>77</v>
      </c>
      <c r="C63" s="7">
        <v>230000</v>
      </c>
      <c r="D63" s="10">
        <v>185888.25</v>
      </c>
      <c r="E63" s="51"/>
      <c r="F63" s="28"/>
      <c r="G63" s="17"/>
      <c r="H63" s="17"/>
    </row>
    <row r="64" spans="2:8" ht="18.75" customHeight="1" x14ac:dyDescent="0.25">
      <c r="B64" s="3" t="s">
        <v>78</v>
      </c>
      <c r="C64" s="7"/>
      <c r="D64" s="10"/>
      <c r="E64" s="51"/>
      <c r="F64" s="28"/>
      <c r="G64" s="17"/>
      <c r="H64" s="17"/>
    </row>
    <row r="65" spans="2:12" ht="18.75" customHeight="1" x14ac:dyDescent="0.25">
      <c r="B65" s="3" t="s">
        <v>79</v>
      </c>
      <c r="C65" s="7">
        <v>60000</v>
      </c>
      <c r="D65" s="10">
        <v>71879.98</v>
      </c>
      <c r="E65" s="51"/>
      <c r="F65" s="28"/>
      <c r="G65" s="17"/>
      <c r="H65" s="17"/>
    </row>
    <row r="66" spans="2:12" s="14" customFormat="1" ht="37.5" customHeight="1" x14ac:dyDescent="0.25">
      <c r="B66" s="11" t="s">
        <v>2</v>
      </c>
      <c r="C66" s="12">
        <f>C4+C5+C10+C17+C22+C25+C29+C33+C37+C45+C50+C56+C59+C61</f>
        <v>2341000</v>
      </c>
      <c r="D66" s="15">
        <f>D4+D5+D10+D17+D22+D25+D29+D33+D37+D45+D50+D59+D61</f>
        <v>2075316.3599999996</v>
      </c>
      <c r="E66" s="51"/>
      <c r="F66" s="30"/>
      <c r="G66" s="31"/>
      <c r="H66" s="31"/>
    </row>
    <row r="67" spans="2:12" s="14" customFormat="1" ht="41.25" customHeight="1" thickBot="1" x14ac:dyDescent="0.3">
      <c r="B67" s="34" t="s">
        <v>88</v>
      </c>
      <c r="C67" s="35">
        <v>359000</v>
      </c>
      <c r="D67" s="36">
        <f>D68-D66</f>
        <v>822088.6800000004</v>
      </c>
      <c r="E67" s="51"/>
      <c r="F67" s="38"/>
      <c r="G67" s="39"/>
      <c r="H67" s="39"/>
    </row>
    <row r="68" spans="2:12" ht="39.75" customHeight="1" thickBot="1" x14ac:dyDescent="0.3">
      <c r="B68" s="37" t="s">
        <v>80</v>
      </c>
      <c r="C68" s="46">
        <f>SUM(C66:C67)</f>
        <v>2700000</v>
      </c>
      <c r="D68" s="47">
        <v>2897405.04</v>
      </c>
      <c r="E68" s="52"/>
      <c r="F68" s="40" t="s">
        <v>80</v>
      </c>
      <c r="G68" s="48">
        <f>G4+G5+G6+G11+G14+G15+G16+G17</f>
        <v>2700000</v>
      </c>
      <c r="H68" s="47">
        <f>H4+H5+H6+H11+H14+H15+H16+H17</f>
        <v>2897405.04</v>
      </c>
      <c r="L68" s="1" t="s">
        <v>87</v>
      </c>
    </row>
  </sheetData>
  <mergeCells count="2">
    <mergeCell ref="B2:H2"/>
    <mergeCell ref="E3:E68"/>
  </mergeCells>
  <pageMargins left="0" right="0" top="0" bottom="0" header="0.11811023622047245" footer="0.31496062992125984"/>
  <pageSetup paperSize="9" scale="48" orientation="portrait" verticalDpi="0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2017-GİDER</vt:lpstr>
      <vt:lpstr>'2017-GİDER'!Yazdırma_Alanı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2018-05-15T06:57:13Z</dcterms:modified>
</cp:coreProperties>
</file>